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A92(검사)\A92_10검사개요\"/>
    </mc:Choice>
  </mc:AlternateContent>
  <bookViews>
    <workbookView xWindow="7668" yWindow="48" windowWidth="7656" windowHeight="8520" tabRatio="878" firstSheet="1" activeTab="8"/>
  </bookViews>
  <sheets>
    <sheet name="XXXXXX" sheetId="1" state="veryHidden" r:id="rId1"/>
    <sheet name="온천부존조사" sheetId="26" r:id="rId2"/>
    <sheet name="온천공검사" sheetId="31" r:id="rId3"/>
    <sheet name="온천공재검사" sheetId="32" r:id="rId4"/>
    <sheet name="온천공영향조사(관2↓)" sheetId="33" r:id="rId5"/>
    <sheet name="온천공영향조사(관3↑)" sheetId="34" r:id="rId6"/>
    <sheet name="온천자원평가조사" sheetId="35" r:id="rId7"/>
    <sheet name="정기온천자원조사(양수시험) " sheetId="36" r:id="rId8"/>
    <sheet name="정기온천자원조사(수량수위관측) " sheetId="37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_1" localSheetId="1">#REF!</definedName>
    <definedName name="_1">#REF!</definedName>
    <definedName name="_1_0_F" hidden="1">[1]노임단가!#REF!</definedName>
    <definedName name="_2" localSheetId="1">#REF!</definedName>
    <definedName name="_2">#REF!</definedName>
    <definedName name="_2_2_0_Parse" hidden="1">[1]노임단가!#REF!</definedName>
    <definedName name="_3" localSheetId="1">#REF!</definedName>
    <definedName name="_3">#REF!</definedName>
    <definedName name="_3Y_0Print_A">[1]노임단가!#REF!</definedName>
    <definedName name="_4" localSheetId="1">#REF!</definedName>
    <definedName name="_4">#REF!</definedName>
    <definedName name="_4Y_0PRINT_AREA">[1]노임단가!#REF!</definedName>
    <definedName name="_5" localSheetId="1">#REF!</definedName>
    <definedName name="_5">#REF!</definedName>
    <definedName name="_6" localSheetId="1">#REF!</definedName>
    <definedName name="_6">#REF!</definedName>
    <definedName name="_Fill" hidden="1">#REF!</definedName>
    <definedName name="_xlnm._FilterDatabase" localSheetId="1" hidden="1">온천부존조사!#REF!</definedName>
    <definedName name="_Parse_In" hidden="1">#REF!</definedName>
    <definedName name="\a">[2]한전납입금!#REF!</definedName>
    <definedName name="\b">[2]한전납입금!#REF!</definedName>
    <definedName name="\c">[2]한전납입금!#REF!</definedName>
    <definedName name="\d">[2]한전납입금!#REF!</definedName>
    <definedName name="\e">[2]한전납입금!#REF!</definedName>
    <definedName name="\f">[2]한전납입금!#REF!</definedName>
    <definedName name="\x">#REF!</definedName>
    <definedName name="\y">#REF!</definedName>
    <definedName name="\z">#REF!</definedName>
    <definedName name="aaa" localSheetId="1">#REF!</definedName>
    <definedName name="aaa">#REF!</definedName>
    <definedName name="b">#REF!</definedName>
    <definedName name="C_" localSheetId="1">#REF!</definedName>
    <definedName name="C_">#REF!</definedName>
    <definedName name="_xlnm.Database" localSheetId="1">#REF!</definedName>
    <definedName name="_xlnm.Database">#REF!</definedName>
    <definedName name="ddd" localSheetId="1">#REF!</definedName>
    <definedName name="ddd">#REF!</definedName>
    <definedName name="pr" localSheetId="1">#REF!</definedName>
    <definedName name="pr">#REF!</definedName>
    <definedName name="_xlnm.Print_Area" localSheetId="1">온천부존조사!$A$1:$K$22</definedName>
    <definedName name="_xlnm.Print_Area">#REF!</definedName>
    <definedName name="PRINT_AREA_MI" localSheetId="1">#REF!</definedName>
    <definedName name="PRINT_AREA_MI">#REF!</definedName>
    <definedName name="_xlnm.Recorder">#REF!</definedName>
    <definedName name="가격">#REF!</definedName>
    <definedName name="간접비명세서" localSheetId="1">#REF!</definedName>
    <definedName name="간접비명세서">#REF!</definedName>
    <definedName name="급수산출" localSheetId="1">[3]양수장내역!#REF!</definedName>
    <definedName name="급수산출">[4]양수장내역!#REF!</definedName>
    <definedName name="ㄴㄴ" localSheetId="1">#REF!</definedName>
    <definedName name="ㄴㄴ">#REF!</definedName>
    <definedName name="단가표" localSheetId="1">#REF!</definedName>
    <definedName name="단가표">#REF!</definedName>
    <definedName name="면적" localSheetId="1">#REF!</definedName>
    <definedName name="면적">#REF!</definedName>
    <definedName name="면적_원본_읍면삭제__Query_Query" localSheetId="1">#N/A</definedName>
    <definedName name="면적_원본_읍면삭제__Query_Query">#REF!</definedName>
    <definedName name="명_성">#REF!</definedName>
    <definedName name="명성">#REF!</definedName>
    <definedName name="물리탐사" localSheetId="1">#REF!</definedName>
    <definedName name="물리탐사">#REF!</definedName>
    <definedName name="발전기" localSheetId="1">#REF!</definedName>
    <definedName name="발전기">#REF!</definedName>
    <definedName name="보호공산출" localSheetId="1">[3]양수장내역!#REF!</definedName>
    <definedName name="보호공산출">[4]양수장내역!#REF!</definedName>
    <definedName name="성_문">#REF!</definedName>
    <definedName name="성문">#REF!</definedName>
    <definedName name="수중모터" localSheetId="1">#REF!</definedName>
    <definedName name="수중모터">#REF!</definedName>
    <definedName name="수중모터펌프">#REF!</definedName>
    <definedName name="양수3.4산출" localSheetId="1">[3]양수장내역!#REF!</definedName>
    <definedName name="양수3.4산출">[4]양수장내역!#REF!</definedName>
    <definedName name="양수4.4산출" localSheetId="1">[3]양수장내역!#REF!</definedName>
    <definedName name="양수4.4산출">[4]양수장내역!#REF!</definedName>
    <definedName name="온천공검사적용단가">#N/A</definedName>
    <definedName name="이용시설" localSheetId="1">#REF!</definedName>
    <definedName name="이용시설">#REF!</definedName>
    <definedName name="일위대가총괄" localSheetId="1">#REF!</definedName>
    <definedName name="일위대가총괄">#REF!</definedName>
    <definedName name="전기노무원수" localSheetId="1">#REF!</definedName>
    <definedName name="전기노무원수">#REF!</definedName>
    <definedName name="정수시설" localSheetId="1">#REF!</definedName>
    <definedName name="정수시설">#REF!</definedName>
    <definedName name="지하수공사비" localSheetId="1">#REF!</definedName>
    <definedName name="지하수공사비">#REF!</definedName>
    <definedName name="지하수단위단가" localSheetId="1">#REF!</definedName>
    <definedName name="지하수단위단가">#REF!</definedName>
    <definedName name="직영시행계획2" localSheetId="1">#REF!</definedName>
    <definedName name="직영시행계획2">#REF!</definedName>
    <definedName name="토목일위대가" localSheetId="1">[3]양수장!#REF!</definedName>
    <definedName name="토목일위대가">[4]양수장!#REF!</definedName>
    <definedName name="하_지">#REF!</definedName>
    <definedName name="하지">#REF!</definedName>
    <definedName name="한_일">#REF!</definedName>
    <definedName name="한일">#REF!</definedName>
  </definedNames>
  <calcPr calcId="152511" calcMode="autoNoTable"/>
</workbook>
</file>

<file path=xl/calcChain.xml><?xml version="1.0" encoding="utf-8"?>
<calcChain xmlns="http://schemas.openxmlformats.org/spreadsheetml/2006/main">
  <c r="E9" i="37" l="1"/>
  <c r="E8" i="37"/>
  <c r="E7" i="37"/>
  <c r="H10" i="37"/>
  <c r="G10" i="37"/>
  <c r="E6" i="37"/>
  <c r="E10" i="37" s="1"/>
  <c r="F10" i="37" l="1"/>
  <c r="H9" i="36"/>
  <c r="E9" i="36" s="1"/>
  <c r="G9" i="36"/>
  <c r="F9" i="36"/>
  <c r="H8" i="36"/>
  <c r="E8" i="36" s="1"/>
  <c r="G8" i="36"/>
  <c r="F8" i="36"/>
  <c r="H7" i="36"/>
  <c r="E7" i="36" s="1"/>
  <c r="G7" i="36"/>
  <c r="F7" i="36"/>
  <c r="H6" i="36"/>
  <c r="E6" i="36" s="1"/>
  <c r="G6" i="36"/>
  <c r="G10" i="36" s="1"/>
  <c r="F6" i="36"/>
  <c r="F10" i="36" s="1"/>
  <c r="E11" i="37" l="1"/>
  <c r="E12" i="37" s="1"/>
  <c r="E11" i="36"/>
  <c r="E12" i="36" s="1"/>
  <c r="E10" i="36"/>
  <c r="H10" i="36"/>
  <c r="E13" i="37" l="1"/>
  <c r="E13" i="36"/>
  <c r="E14" i="37" l="1"/>
  <c r="E15" i="37" s="1"/>
  <c r="E14" i="36"/>
  <c r="E15" i="36"/>
  <c r="E22" i="35" l="1"/>
  <c r="E21" i="35"/>
  <c r="E19" i="35"/>
  <c r="E18" i="35"/>
  <c r="E17" i="35"/>
  <c r="E16" i="35"/>
  <c r="E15" i="35"/>
  <c r="E14" i="35"/>
  <c r="E12" i="35"/>
  <c r="E9" i="35"/>
  <c r="E8" i="35"/>
  <c r="K23" i="35"/>
  <c r="E6" i="35"/>
  <c r="E10" i="35" l="1"/>
  <c r="G23" i="35"/>
  <c r="E7" i="35"/>
  <c r="E23" i="35" s="1"/>
  <c r="I23" i="35"/>
  <c r="E20" i="35"/>
  <c r="E24" i="35" l="1"/>
  <c r="E25" i="35" l="1"/>
  <c r="E26" i="35" s="1"/>
  <c r="E27" i="35" l="1"/>
  <c r="E28" i="35" s="1"/>
  <c r="E12" i="34" l="1"/>
  <c r="E10" i="34"/>
  <c r="E9" i="34"/>
  <c r="E8" i="34"/>
  <c r="E6" i="34"/>
  <c r="K14" i="34" l="1"/>
  <c r="E13" i="34"/>
  <c r="E7" i="34"/>
  <c r="I14" i="34"/>
  <c r="G14" i="34"/>
  <c r="E14" i="34" l="1"/>
  <c r="E15" i="34"/>
  <c r="E16" i="34" l="1"/>
  <c r="E17" i="34" s="1"/>
  <c r="E18" i="34" l="1"/>
  <c r="E19" i="34" s="1"/>
  <c r="E13" i="33" l="1"/>
  <c r="E12" i="33"/>
  <c r="E8" i="33"/>
  <c r="E7" i="33"/>
  <c r="K14" i="33"/>
  <c r="E9" i="33" l="1"/>
  <c r="E10" i="33"/>
  <c r="I14" i="33"/>
  <c r="E6" i="33"/>
  <c r="E14" i="33" s="1"/>
  <c r="G14" i="33"/>
  <c r="E15" i="33" l="1"/>
  <c r="E16" i="33" l="1"/>
  <c r="E17" i="33" s="1"/>
  <c r="E18" i="33" l="1"/>
  <c r="E19" i="33" s="1"/>
  <c r="E8" i="32" l="1"/>
  <c r="I12" i="32"/>
  <c r="E10" i="32" l="1"/>
  <c r="E5" i="32"/>
  <c r="E9" i="32"/>
  <c r="K12" i="32"/>
  <c r="E6" i="32"/>
  <c r="E11" i="32"/>
  <c r="E7" i="32"/>
  <c r="G12" i="32"/>
  <c r="E12" i="32" l="1"/>
  <c r="E13" i="32"/>
  <c r="E14" i="32" l="1"/>
  <c r="E15" i="32" s="1"/>
  <c r="E16" i="32" l="1"/>
  <c r="E17" i="32" s="1"/>
  <c r="E7" i="31" l="1"/>
  <c r="E9" i="31"/>
  <c r="E10" i="31"/>
  <c r="E11" i="31"/>
  <c r="E8" i="31" l="1"/>
  <c r="I12" i="31"/>
  <c r="G12" i="31"/>
  <c r="E6" i="31"/>
  <c r="E5" i="31"/>
  <c r="K12" i="31"/>
  <c r="E13" i="31" l="1"/>
  <c r="E14" i="31" s="1"/>
  <c r="E12" i="31"/>
  <c r="E15" i="31" l="1"/>
  <c r="E16" i="31" l="1"/>
  <c r="E17" i="31" s="1"/>
</calcChain>
</file>

<file path=xl/sharedStrings.xml><?xml version="1.0" encoding="utf-8"?>
<sst xmlns="http://schemas.openxmlformats.org/spreadsheetml/2006/main" count="400" uniqueCount="224">
  <si>
    <t>단위</t>
  </si>
  <si>
    <t>단  가</t>
  </si>
  <si>
    <t>공  종  별</t>
  </si>
  <si>
    <t>총    액</t>
  </si>
  <si>
    <t>금    액</t>
  </si>
  <si>
    <t>비 고</t>
  </si>
  <si>
    <t>&lt;제 2호표&gt;</t>
  </si>
  <si>
    <t>&lt;제 4호표&gt;</t>
  </si>
  <si>
    <t xml:space="preserve"> 제경비 : 인건비×요율110~120% 범위</t>
    <phoneticPr fontId="11" type="noConversion"/>
  </si>
  <si>
    <t xml:space="preserve"> 기술료 : (인건비+제경비)×요율20~40% 범위</t>
    <phoneticPr fontId="11" type="noConversion"/>
  </si>
  <si>
    <t xml:space="preserve">      총  원  가 : 직접비+제경비+기술료</t>
    <phoneticPr fontId="11" type="noConversion"/>
  </si>
  <si>
    <t xml:space="preserve">      부  가  세 : (총원가×요율)</t>
    <phoneticPr fontId="11" type="noConversion"/>
  </si>
  <si>
    <t xml:space="preserve">      합  계</t>
    <phoneticPr fontId="11" type="noConversion"/>
  </si>
  <si>
    <t>재    료    비</t>
    <phoneticPr fontId="2" type="noConversion"/>
  </si>
  <si>
    <t>경          비</t>
    <phoneticPr fontId="2" type="noConversion"/>
  </si>
  <si>
    <t>인   건   비</t>
    <phoneticPr fontId="2" type="noConversion"/>
  </si>
  <si>
    <t>공</t>
    <phoneticPr fontId="2" type="noConversion"/>
  </si>
  <si>
    <t>식</t>
    <phoneticPr fontId="2" type="noConversion"/>
  </si>
  <si>
    <t>&lt;제 1호표&gt;</t>
    <phoneticPr fontId="2" type="noConversion"/>
  </si>
  <si>
    <t>&lt;제 3호표&gt;</t>
  </si>
  <si>
    <t>공</t>
    <phoneticPr fontId="2" type="noConversion"/>
  </si>
  <si>
    <t>지형 및 수계조사</t>
    <phoneticPr fontId="11" type="noConversion"/>
  </si>
  <si>
    <t>지질 및 지질구조조사</t>
    <phoneticPr fontId="11" type="noConversion"/>
  </si>
  <si>
    <t>인근지역 온천현황조사</t>
    <phoneticPr fontId="11" type="noConversion"/>
  </si>
  <si>
    <t>시추공에 대한 굴착계획</t>
    <phoneticPr fontId="11" type="noConversion"/>
  </si>
  <si>
    <t>&lt;제 5호표&gt;</t>
    <phoneticPr fontId="2" type="noConversion"/>
  </si>
  <si>
    <t>물량</t>
    <phoneticPr fontId="2" type="noConversion"/>
  </si>
  <si>
    <t>직접비</t>
    <phoneticPr fontId="2" type="noConversion"/>
  </si>
  <si>
    <t xml:space="preserve">    보고서작성</t>
    <phoneticPr fontId="2" type="noConversion"/>
  </si>
  <si>
    <t>단위 : 원</t>
    <phoneticPr fontId="2" type="noConversion"/>
  </si>
  <si>
    <t>종별</t>
    <phoneticPr fontId="2" type="noConversion"/>
  </si>
  <si>
    <t xml:space="preserve"> ⊙ 원가적용방식 : [엔지니어링사업대가의 기준, 실비정액가산방식-지식경제부공고 제2001-116호(2001. 12. 31)]</t>
  </si>
  <si>
    <t xml:space="preserve">   - 직접인건비 : 소요기술인력 - 100% 인건비 적용</t>
    <phoneticPr fontId="22" type="noConversion"/>
  </si>
  <si>
    <t xml:space="preserve">         노임단가 - 엔지니어링진흥법에 의한 엔지니어링 노임단가 기준(2009하반기 발표 기준적용)</t>
    <phoneticPr fontId="22" type="noConversion"/>
  </si>
  <si>
    <t xml:space="preserve">   - 직접경비 : 노무비-2009하반기 발표 시중노임단가, 재료비-2010년 물가자료 참조</t>
    <phoneticPr fontId="22" type="noConversion"/>
  </si>
  <si>
    <t xml:space="preserve">   - 제 경 비 : 지식경제부 고시 엔지니어링사업대가의 기준 요율적용(2009.9.1)</t>
  </si>
  <si>
    <t xml:space="preserve">   - 기 술 료 : 지식경제부 고시 엔지니어링사업대가의 기준 요율적용(2009.9.1)</t>
  </si>
  <si>
    <t>규격</t>
  </si>
  <si>
    <t>물량</t>
  </si>
  <si>
    <t>&lt;제 5호표&gt;</t>
  </si>
  <si>
    <t>&lt;제 6호표&gt;</t>
  </si>
  <si>
    <t>&lt;제 7호표&gt;</t>
  </si>
  <si>
    <t>단위 :원</t>
    <phoneticPr fontId="2" type="noConversion"/>
  </si>
  <si>
    <t xml:space="preserve"> 종  별</t>
    <phoneticPr fontId="2" type="noConversion"/>
  </si>
  <si>
    <t>규격</t>
    <phoneticPr fontId="2" type="noConversion"/>
  </si>
  <si>
    <t>물량</t>
    <phoneticPr fontId="2" type="noConversion"/>
  </si>
  <si>
    <t>인   건   비</t>
    <phoneticPr fontId="2" type="noConversion"/>
  </si>
  <si>
    <t>재    료    비</t>
    <phoneticPr fontId="2" type="noConversion"/>
  </si>
  <si>
    <t>경          비</t>
    <phoneticPr fontId="2" type="noConversion"/>
  </si>
  <si>
    <t>경          비</t>
    <phoneticPr fontId="2" type="noConversion"/>
  </si>
  <si>
    <t>지하수 수위조사</t>
    <phoneticPr fontId="2" type="noConversion"/>
  </si>
  <si>
    <t>공</t>
    <phoneticPr fontId="2" type="noConversion"/>
  </si>
  <si>
    <t>공</t>
    <phoneticPr fontId="2" type="noConversion"/>
  </si>
  <si>
    <t>&lt;제 1호표&gt;</t>
    <phoneticPr fontId="2" type="noConversion"/>
  </si>
  <si>
    <t>물리검층</t>
    <phoneticPr fontId="2" type="noConversion"/>
  </si>
  <si>
    <t>장비입회</t>
    <phoneticPr fontId="2" type="noConversion"/>
  </si>
  <si>
    <t>단계양수시험</t>
    <phoneticPr fontId="2" type="noConversion"/>
  </si>
  <si>
    <t>장기양수시험</t>
    <phoneticPr fontId="2" type="noConversion"/>
  </si>
  <si>
    <t>장기양수시험</t>
    <phoneticPr fontId="2" type="noConversion"/>
  </si>
  <si>
    <t>공</t>
    <phoneticPr fontId="2" type="noConversion"/>
  </si>
  <si>
    <t>수위회복시험</t>
    <phoneticPr fontId="2" type="noConversion"/>
  </si>
  <si>
    <t>보고서작성</t>
    <phoneticPr fontId="2" type="noConversion"/>
  </si>
  <si>
    <t>식</t>
    <phoneticPr fontId="2" type="noConversion"/>
  </si>
  <si>
    <t>식</t>
    <phoneticPr fontId="2" type="noConversion"/>
  </si>
  <si>
    <t xml:space="preserve">      직  접  비 </t>
    <phoneticPr fontId="11" type="noConversion"/>
  </si>
  <si>
    <t xml:space="preserve"> 제경비 : 인건비×요율110~120% 범위</t>
    <phoneticPr fontId="11" type="noConversion"/>
  </si>
  <si>
    <t xml:space="preserve"> 기술료 : (인건비+제경비)×요율20~40% 범위</t>
    <phoneticPr fontId="11" type="noConversion"/>
  </si>
  <si>
    <t xml:space="preserve">      총  원  가 : 직접비+제경비+기술료</t>
    <phoneticPr fontId="11" type="noConversion"/>
  </si>
  <si>
    <t xml:space="preserve">      총  원  가 : 직접비+제경비+기술료</t>
    <phoneticPr fontId="11" type="noConversion"/>
  </si>
  <si>
    <t xml:space="preserve">      부  가  세 : (총원가×요율)</t>
    <phoneticPr fontId="11" type="noConversion"/>
  </si>
  <si>
    <t xml:space="preserve">      부  가  세 : (총원가×요율)</t>
    <phoneticPr fontId="11" type="noConversion"/>
  </si>
  <si>
    <t xml:space="preserve">      합  계</t>
    <phoneticPr fontId="11" type="noConversion"/>
  </si>
  <si>
    <t>【온천공검사 수수료】</t>
    <phoneticPr fontId="11" type="noConversion"/>
  </si>
  <si>
    <t>단위 : 원</t>
    <phoneticPr fontId="2" type="noConversion"/>
  </si>
  <si>
    <t>규격</t>
    <phoneticPr fontId="2" type="noConversion"/>
  </si>
  <si>
    <t>물량</t>
    <phoneticPr fontId="2" type="noConversion"/>
  </si>
  <si>
    <t>인   건   비</t>
    <phoneticPr fontId="2" type="noConversion"/>
  </si>
  <si>
    <t>재    료    비</t>
    <phoneticPr fontId="2" type="noConversion"/>
  </si>
  <si>
    <t>경          비</t>
    <phoneticPr fontId="2" type="noConversion"/>
  </si>
  <si>
    <t>지하수 수위조사</t>
    <phoneticPr fontId="2" type="noConversion"/>
  </si>
  <si>
    <t>공</t>
    <phoneticPr fontId="2" type="noConversion"/>
  </si>
  <si>
    <t>&lt;제 1호표&gt;</t>
    <phoneticPr fontId="2" type="noConversion"/>
  </si>
  <si>
    <t>물리검층</t>
    <phoneticPr fontId="2" type="noConversion"/>
  </si>
  <si>
    <t>공</t>
    <phoneticPr fontId="2" type="noConversion"/>
  </si>
  <si>
    <t>장비입회</t>
    <phoneticPr fontId="2" type="noConversion"/>
  </si>
  <si>
    <t>공</t>
    <phoneticPr fontId="2" type="noConversion"/>
  </si>
  <si>
    <t>단계양수시험</t>
    <phoneticPr fontId="2" type="noConversion"/>
  </si>
  <si>
    <t>수위회복시험</t>
    <phoneticPr fontId="2" type="noConversion"/>
  </si>
  <si>
    <t>보고서작성</t>
    <phoneticPr fontId="2" type="noConversion"/>
  </si>
  <si>
    <t>식</t>
    <phoneticPr fontId="2" type="noConversion"/>
  </si>
  <si>
    <t xml:space="preserve">      직  접  비 </t>
    <phoneticPr fontId="11" type="noConversion"/>
  </si>
  <si>
    <t xml:space="preserve"> 제경비 : 인건비×요율110~120% 범위</t>
    <phoneticPr fontId="11" type="noConversion"/>
  </si>
  <si>
    <t xml:space="preserve"> 제경비 : 인건비×요율110~120% 범위</t>
    <phoneticPr fontId="11" type="noConversion"/>
  </si>
  <si>
    <t xml:space="preserve"> 기술료 : (인건비+제경비)×요율20~40% 범위</t>
    <phoneticPr fontId="11" type="noConversion"/>
  </si>
  <si>
    <t xml:space="preserve">      총  원  가 : 직접비+제경비+기술료</t>
    <phoneticPr fontId="11" type="noConversion"/>
  </si>
  <si>
    <t xml:space="preserve">      부  가  세 : (총원가×요율)</t>
    <phoneticPr fontId="11" type="noConversion"/>
  </si>
  <si>
    <t xml:space="preserve">      합  계</t>
    <phoneticPr fontId="11" type="noConversion"/>
  </si>
  <si>
    <t xml:space="preserve">   - 직접인건비 : 소요기술인력 - 100% 인건비 적용</t>
    <phoneticPr fontId="22" type="noConversion"/>
  </si>
  <si>
    <t xml:space="preserve">         노임단가 - 엔지니어링진흥법에 의한 엔지니어링 노임단가 기준(2009하반기 발표 기준적용)</t>
    <phoneticPr fontId="22" type="noConversion"/>
  </si>
  <si>
    <t xml:space="preserve">   - 직접경비 : 노무비-2009하반기 발표 시중노임단가, 재료비-2010년 물가자료 참조</t>
    <phoneticPr fontId="22" type="noConversion"/>
  </si>
  <si>
    <t>【온천공 재검사 수수료】</t>
    <phoneticPr fontId="11" type="noConversion"/>
  </si>
  <si>
    <t>【온천공영향조사 수수료 (조사공 1개공,관측공 2개공이하)】</t>
    <phoneticPr fontId="11" type="noConversion"/>
  </si>
  <si>
    <t>단위 : 원</t>
    <phoneticPr fontId="2" type="noConversion"/>
  </si>
  <si>
    <t>종  별</t>
    <phoneticPr fontId="2" type="noConversion"/>
  </si>
  <si>
    <t>규격</t>
    <phoneticPr fontId="2" type="noConversion"/>
  </si>
  <si>
    <t>물량</t>
    <phoneticPr fontId="2" type="noConversion"/>
  </si>
  <si>
    <t>인   건   비</t>
    <phoneticPr fontId="2" type="noConversion"/>
  </si>
  <si>
    <t>재    료    비</t>
    <phoneticPr fontId="2" type="noConversion"/>
  </si>
  <si>
    <t>경          비</t>
    <phoneticPr fontId="2" type="noConversion"/>
  </si>
  <si>
    <t>1. 온천공검사</t>
    <phoneticPr fontId="2" type="noConversion"/>
  </si>
  <si>
    <t xml:space="preserve">  지하수 수위조사</t>
    <phoneticPr fontId="2" type="noConversion"/>
  </si>
  <si>
    <t xml:space="preserve">  물리검층</t>
    <phoneticPr fontId="2" type="noConversion"/>
  </si>
  <si>
    <t xml:space="preserve">  장비입회</t>
    <phoneticPr fontId="2" type="noConversion"/>
  </si>
  <si>
    <t xml:space="preserve">  단계양수시험</t>
    <phoneticPr fontId="2" type="noConversion"/>
  </si>
  <si>
    <t xml:space="preserve">  장기양수시험</t>
    <phoneticPr fontId="2" type="noConversion"/>
  </si>
  <si>
    <t>2. 온천공영향조사</t>
    <phoneticPr fontId="2" type="noConversion"/>
  </si>
  <si>
    <t xml:space="preserve">  영향장기양수시험</t>
    <phoneticPr fontId="2" type="noConversion"/>
  </si>
  <si>
    <t>3. 보고서작성</t>
    <phoneticPr fontId="2" type="noConversion"/>
  </si>
  <si>
    <t>【온천공영향조사 수수료 (조사공 1개공,관측공 3개공이상)】</t>
    <phoneticPr fontId="11" type="noConversion"/>
  </si>
  <si>
    <t>단위 :원</t>
    <phoneticPr fontId="2" type="noConversion"/>
  </si>
  <si>
    <t>종  별</t>
    <phoneticPr fontId="2" type="noConversion"/>
  </si>
  <si>
    <t>규격</t>
    <phoneticPr fontId="2" type="noConversion"/>
  </si>
  <si>
    <t>물량</t>
    <phoneticPr fontId="2" type="noConversion"/>
  </si>
  <si>
    <t>인   건   비</t>
    <phoneticPr fontId="2" type="noConversion"/>
  </si>
  <si>
    <t>재    료    비</t>
    <phoneticPr fontId="2" type="noConversion"/>
  </si>
  <si>
    <t>경          비</t>
    <phoneticPr fontId="2" type="noConversion"/>
  </si>
  <si>
    <t>1. 온천공검사</t>
    <phoneticPr fontId="2" type="noConversion"/>
  </si>
  <si>
    <t xml:space="preserve">  지하수 수위조사</t>
    <phoneticPr fontId="2" type="noConversion"/>
  </si>
  <si>
    <t>공</t>
    <phoneticPr fontId="2" type="noConversion"/>
  </si>
  <si>
    <t>&lt;제 1호표&gt;</t>
    <phoneticPr fontId="2" type="noConversion"/>
  </si>
  <si>
    <t xml:space="preserve">  물리검층</t>
    <phoneticPr fontId="2" type="noConversion"/>
  </si>
  <si>
    <t xml:space="preserve">  장비입회</t>
    <phoneticPr fontId="2" type="noConversion"/>
  </si>
  <si>
    <t xml:space="preserve">  단계양수시험</t>
    <phoneticPr fontId="2" type="noConversion"/>
  </si>
  <si>
    <t xml:space="preserve">  장기양수시험</t>
    <phoneticPr fontId="2" type="noConversion"/>
  </si>
  <si>
    <t>2. 온천공영향조사</t>
    <phoneticPr fontId="2" type="noConversion"/>
  </si>
  <si>
    <t xml:space="preserve">  영향장기양수시험</t>
    <phoneticPr fontId="2" type="noConversion"/>
  </si>
  <si>
    <t>3. 보고서작성</t>
    <phoneticPr fontId="2" type="noConversion"/>
  </si>
  <si>
    <t xml:space="preserve">      직  접  비 </t>
    <phoneticPr fontId="11" type="noConversion"/>
  </si>
  <si>
    <t xml:space="preserve"> 제경비 : 인건비×요율110~120% 범위</t>
    <phoneticPr fontId="11" type="noConversion"/>
  </si>
  <si>
    <t xml:space="preserve"> 기술료 : (인건비+제경비)×요율20~40% 범위</t>
    <phoneticPr fontId="11" type="noConversion"/>
  </si>
  <si>
    <t xml:space="preserve">      총  원  가 : 직접비+제경비+기술료</t>
    <phoneticPr fontId="11" type="noConversion"/>
  </si>
  <si>
    <t xml:space="preserve">      부  가  세 : (총원가×요율)</t>
    <phoneticPr fontId="11" type="noConversion"/>
  </si>
  <si>
    <t xml:space="preserve">      합  계</t>
    <phoneticPr fontId="11" type="noConversion"/>
  </si>
  <si>
    <t xml:space="preserve">   - 직접인건비 : 소요기술인력 - 100% 인건비 적용</t>
    <phoneticPr fontId="22" type="noConversion"/>
  </si>
  <si>
    <t xml:space="preserve">         노임단가 - 엔지니어링진흥법에 의한 엔지니어링 노임단가 기준(2009하반기 발표 기준적용)</t>
    <phoneticPr fontId="22" type="noConversion"/>
  </si>
  <si>
    <t xml:space="preserve">   - 직접경비 : 노무비-2009하반기 발표 시중노임단가, 재료비-2010년 물가자료 참조</t>
    <phoneticPr fontId="22" type="noConversion"/>
  </si>
  <si>
    <t>단위 : 원</t>
    <phoneticPr fontId="2" type="noConversion"/>
  </si>
  <si>
    <t>종  별</t>
    <phoneticPr fontId="2" type="noConversion"/>
  </si>
  <si>
    <t>1. 온천공검사</t>
    <phoneticPr fontId="2" type="noConversion"/>
  </si>
  <si>
    <t xml:space="preserve">  지하수 수위조사</t>
    <phoneticPr fontId="2" type="noConversion"/>
  </si>
  <si>
    <t>공</t>
    <phoneticPr fontId="2" type="noConversion"/>
  </si>
  <si>
    <t>&lt;제 1호표&gt;</t>
    <phoneticPr fontId="2" type="noConversion"/>
  </si>
  <si>
    <t xml:space="preserve">  물리검층</t>
    <phoneticPr fontId="2" type="noConversion"/>
  </si>
  <si>
    <t>공</t>
    <phoneticPr fontId="2" type="noConversion"/>
  </si>
  <si>
    <t xml:space="preserve">  장비입회</t>
    <phoneticPr fontId="2" type="noConversion"/>
  </si>
  <si>
    <t xml:space="preserve">  단계양수시험</t>
    <phoneticPr fontId="2" type="noConversion"/>
  </si>
  <si>
    <t>공</t>
    <phoneticPr fontId="2" type="noConversion"/>
  </si>
  <si>
    <t>식</t>
    <phoneticPr fontId="2" type="noConversion"/>
  </si>
  <si>
    <t>3. 온천부존조사</t>
    <phoneticPr fontId="2" type="noConversion"/>
  </si>
  <si>
    <t>지구답사</t>
    <phoneticPr fontId="11" type="noConversion"/>
  </si>
  <si>
    <t>&lt;제 7호표&gt;</t>
    <phoneticPr fontId="2" type="noConversion"/>
  </si>
  <si>
    <t>원격탐사</t>
    <phoneticPr fontId="11" type="noConversion"/>
  </si>
  <si>
    <t>&lt;제 8호표&gt;</t>
  </si>
  <si>
    <t>지질조사</t>
    <phoneticPr fontId="11" type="noConversion"/>
  </si>
  <si>
    <t>㎢</t>
    <phoneticPr fontId="2" type="noConversion"/>
  </si>
  <si>
    <t>&lt;제 9호표&gt;</t>
  </si>
  <si>
    <t>물리탐사</t>
    <phoneticPr fontId="11" type="noConversion"/>
  </si>
  <si>
    <t xml:space="preserve"> - 극저주파 탐사</t>
    <phoneticPr fontId="11" type="noConversion"/>
  </si>
  <si>
    <t>측선</t>
    <phoneticPr fontId="2" type="noConversion"/>
  </si>
  <si>
    <t>&lt;제 10호표&gt;</t>
    <phoneticPr fontId="2" type="noConversion"/>
  </si>
  <si>
    <t xml:space="preserve"> - 전기비저항 수직탐사</t>
    <phoneticPr fontId="11" type="noConversion"/>
  </si>
  <si>
    <t>측선</t>
    <phoneticPr fontId="2" type="noConversion"/>
  </si>
  <si>
    <t>&lt;제 11호표&gt;</t>
  </si>
  <si>
    <t xml:space="preserve"> - 전기비저항 쌍극자탐사</t>
    <phoneticPr fontId="11" type="noConversion"/>
  </si>
  <si>
    <t>&lt;제 12호표&gt;</t>
  </si>
  <si>
    <t>수리지질조사</t>
    <phoneticPr fontId="11" type="noConversion"/>
  </si>
  <si>
    <t>&lt;제 13호표&gt;</t>
  </si>
  <si>
    <t>&lt;제 14호표&gt;</t>
  </si>
  <si>
    <t>【온천자원평가조사 수수료 (온천발견신고공 제외 2개공기준)】</t>
    <phoneticPr fontId="11" type="noConversion"/>
  </si>
  <si>
    <t>단위 : 원</t>
    <phoneticPr fontId="20" type="noConversion"/>
  </si>
  <si>
    <t>종별</t>
  </si>
  <si>
    <t>총액</t>
  </si>
  <si>
    <t>직접 인건비</t>
    <phoneticPr fontId="11" type="noConversion"/>
  </si>
  <si>
    <t>재료비</t>
    <phoneticPr fontId="25" type="noConversion"/>
  </si>
  <si>
    <t>직접경비</t>
    <phoneticPr fontId="11" type="noConversion"/>
  </si>
  <si>
    <t>비고</t>
  </si>
  <si>
    <t>온천공 양수시험</t>
    <phoneticPr fontId="20" type="noConversion"/>
  </si>
  <si>
    <t>공</t>
    <phoneticPr fontId="20" type="noConversion"/>
  </si>
  <si>
    <t>제 1호표</t>
    <phoneticPr fontId="26" type="noConversion"/>
  </si>
  <si>
    <t>온천공 수위측정</t>
    <phoneticPr fontId="20" type="noConversion"/>
  </si>
  <si>
    <t>공</t>
    <phoneticPr fontId="11" type="noConversion"/>
  </si>
  <si>
    <t>제 2호표</t>
  </si>
  <si>
    <t>성분검사</t>
    <phoneticPr fontId="25" type="noConversion"/>
  </si>
  <si>
    <t>제 3호표</t>
    <phoneticPr fontId="20" type="noConversion"/>
  </si>
  <si>
    <t>보고서 작성</t>
    <phoneticPr fontId="20" type="noConversion"/>
  </si>
  <si>
    <t>식</t>
    <phoneticPr fontId="20" type="noConversion"/>
  </si>
  <si>
    <t>제 4호표</t>
    <phoneticPr fontId="20" type="noConversion"/>
  </si>
  <si>
    <t xml:space="preserve"> 제경비 : 인건비×요율110~120% 범위</t>
    <phoneticPr fontId="11" type="noConversion"/>
  </si>
  <si>
    <t xml:space="preserve"> </t>
  </si>
  <si>
    <t xml:space="preserve">      합  계</t>
    <phoneticPr fontId="11" type="noConversion"/>
  </si>
  <si>
    <t>* 단, 장비교체 및 동력사용등 시험에 필요한 각종 부대경비는 의뢰자측에서 부담하는 조건임</t>
    <phoneticPr fontId="20" type="noConversion"/>
  </si>
  <si>
    <t>* 상기단가는 가장 일반적인 조사내용에 대한 단가로 필요에 따라 추가 항목을 별도 계상할 수 있음.</t>
    <phoneticPr fontId="20" type="noConversion"/>
  </si>
  <si>
    <t xml:space="preserve">   - 직접경비 : 노무비-2009하반기 발표 시중노임단가, 재료비-2010년 물가자료 참조</t>
    <phoneticPr fontId="22" type="noConversion"/>
  </si>
  <si>
    <t>【정기온천자원조사(양수시험) 수수료】</t>
    <phoneticPr fontId="11" type="noConversion"/>
  </si>
  <si>
    <t>* 상기단가는 가장 일반적인 조사내용에 대한 단가로 필요에 따라 추가 항목을 별도 계상할 수 있음.</t>
    <phoneticPr fontId="20" type="noConversion"/>
  </si>
  <si>
    <t xml:space="preserve">   - 직접경비 : 노무비-2009하반기 발표 시중노임단가, 재료비-2010년 물가자료 참조</t>
    <phoneticPr fontId="22" type="noConversion"/>
  </si>
  <si>
    <t>【온천부존조사 수수료】</t>
    <phoneticPr fontId="2" type="noConversion"/>
  </si>
  <si>
    <t>【정기온천자원조사(수량수위관측) 수수료】</t>
    <phoneticPr fontId="11" type="noConversion"/>
  </si>
  <si>
    <t>단위 : 원</t>
    <phoneticPr fontId="20" type="noConversion"/>
  </si>
  <si>
    <t>직접 인건비</t>
    <phoneticPr fontId="11" type="noConversion"/>
  </si>
  <si>
    <t>재료비</t>
    <phoneticPr fontId="25" type="noConversion"/>
  </si>
  <si>
    <t>직접경비</t>
    <phoneticPr fontId="11" type="noConversion"/>
  </si>
  <si>
    <t>온천수 수량관측</t>
    <phoneticPr fontId="20" type="noConversion"/>
  </si>
  <si>
    <t>공</t>
    <phoneticPr fontId="20" type="noConversion"/>
  </si>
  <si>
    <t>제 1호표</t>
    <phoneticPr fontId="26" type="noConversion"/>
  </si>
  <si>
    <t>온천수 수위관측</t>
    <phoneticPr fontId="20" type="noConversion"/>
  </si>
  <si>
    <t>공</t>
    <phoneticPr fontId="11" type="noConversion"/>
  </si>
  <si>
    <t>성분검사</t>
    <phoneticPr fontId="25" type="noConversion"/>
  </si>
  <si>
    <t>제 3호표</t>
    <phoneticPr fontId="20" type="noConversion"/>
  </si>
  <si>
    <t>제 4호표</t>
    <phoneticPr fontId="20" type="noConversion"/>
  </si>
  <si>
    <t>직접비</t>
    <phoneticPr fontId="2" type="noConversion"/>
  </si>
  <si>
    <t xml:space="preserve"> 기술료 : (인건비+제경비)×요율20~40% 범위</t>
    <phoneticPr fontId="11" type="noConversion"/>
  </si>
  <si>
    <t xml:space="preserve">      부  가  세 : (총원가×요율)</t>
    <phoneticPr fontId="11" type="noConversion"/>
  </si>
  <si>
    <t xml:space="preserve">      합  계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</si>
</sst>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2" formatCode="_-&quot;₩&quot;* #,##0_-;\-&quot;₩&quot;* #,##0_-;_-&quot;₩&quot;* &quot;-&quot;_-;_-@_-"/>
    <numFmt numFmtId="41" formatCode="_-* #,##0_-;\-* #,##0_-;_-* &quot;-&quot;_-;_-@_-"/>
    <numFmt numFmtId="24" formatCode="\$#,##0_);[Red]\(\$#,##0\)"/>
    <numFmt numFmtId="176" formatCode="_ * #,##0_ ;_ * &quot;₩&quot;\!\-#,##0_ ;_ * &quot;-&quot;_ ;_ @_ "/>
    <numFmt numFmtId="177" formatCode="0.00_ "/>
    <numFmt numFmtId="178" formatCode="#,##0_ "/>
    <numFmt numFmtId="179" formatCode="_-* #,##0_-;&quot;₩&quot;\!\-* #,##0_-;_-* &quot;-&quot;_-;_-@_-"/>
    <numFmt numFmtId="180" formatCode="_-* #,##0.0_-;&quot;₩&quot;\!\-* #,##0.0_-;_-* &quot;-&quot;_-;_-@_-"/>
    <numFmt numFmtId="181" formatCode="_-* #,##0.00_-;&quot;₩&quot;\!\-* #,##0.00_-;_-* &quot;-&quot;_-;_-@_-"/>
    <numFmt numFmtId="182" formatCode="_-* #,##0.0_-;\-* #,##0.0_-;_-* &quot;-&quot;?_-;_-@_-"/>
    <numFmt numFmtId="183" formatCode="_ * #,##0_ ;_ * \-#,##0_ ;_ * &quot;-&quot;_ ;_ @_ "/>
    <numFmt numFmtId="184" formatCode="_ * #,##0.00_ ;_ * \-#,##0.00_ ;_ * &quot;-&quot;??_ ;_ @_ "/>
    <numFmt numFmtId="185" formatCode="&quot;₩&quot;#,##0;&quot;₩&quot;&quot;₩&quot;&quot;₩&quot;&quot;₩&quot;&quot;₩&quot;&quot;₩&quot;&quot;₩&quot;&quot;₩&quot;\-#,##0"/>
    <numFmt numFmtId="186" formatCode="&quot;₩&quot;#,##0.00;&quot;₩&quot;&quot;₩&quot;&quot;₩&quot;&quot;₩&quot;&quot;₩&quot;&quot;₩&quot;&quot;₩&quot;&quot;₩&quot;\-#,##0.00"/>
    <numFmt numFmtId="187" formatCode="0.0&quot;대&quot;\ "/>
    <numFmt numFmtId="188" formatCode="_-* #,##0.0_-;\-* #,##0.0_-;_-* &quot;-&quot;??_-;_-@_-"/>
    <numFmt numFmtId="189" formatCode="_ &quot;₩&quot;* #,##0.00_ ;_ &quot;₩&quot;* &quot;₩&quot;&quot;₩&quot;&quot;₩&quot;&quot;₩&quot;&quot;₩&quot;&quot;₩&quot;&quot;₩&quot;&quot;₩&quot;\-#,##0.00_ ;_ &quot;₩&quot;* &quot;-&quot;??_ ;_ @_ "/>
    <numFmt numFmtId="190" formatCode="#,##0.000_);[Red]\(#,##0.000\)"/>
    <numFmt numFmtId="191" formatCode="#,##0;&quot;-&quot;#,##0"/>
    <numFmt numFmtId="192" formatCode="#,##0;[Red]#,##0"/>
  </numFmts>
  <fonts count="29">
    <font>
      <sz val="12"/>
      <name val="바탕체"/>
      <family val="1"/>
      <charset val="129"/>
    </font>
    <font>
      <sz val="12"/>
      <name val="바탕체"/>
      <family val="1"/>
      <charset val="129"/>
    </font>
    <font>
      <sz val="8"/>
      <name val="굴림체"/>
      <family val="3"/>
      <charset val="129"/>
    </font>
    <font>
      <sz val="8"/>
      <name val="바탕체"/>
      <family val="1"/>
      <charset val="129"/>
    </font>
    <font>
      <sz val="10"/>
      <name val="MS Sans Serif"/>
      <family val="2"/>
    </font>
    <font>
      <sz val="11"/>
      <name val="돋움"/>
      <family val="3"/>
      <charset val="129"/>
    </font>
    <font>
      <sz val="10"/>
      <name val="Arial"/>
      <family val="2"/>
    </font>
    <font>
      <sz val="14"/>
      <name val="뼻뮝"/>
      <family val="3"/>
      <charset val="129"/>
    </font>
    <font>
      <sz val="10"/>
      <name val="굴림체"/>
      <family val="3"/>
      <charset val="129"/>
    </font>
    <font>
      <sz val="12"/>
      <name val="뼻뮝"/>
      <family val="1"/>
      <charset val="129"/>
    </font>
    <font>
      <b/>
      <sz val="12"/>
      <name val="Arial"/>
      <family val="2"/>
    </font>
    <font>
      <sz val="8"/>
      <name val="돋움"/>
      <family val="3"/>
      <charset val="129"/>
    </font>
    <font>
      <b/>
      <sz val="10"/>
      <name val="굴림체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b/>
      <sz val="14"/>
      <name val="굴림체"/>
      <family val="3"/>
      <charset val="129"/>
    </font>
    <font>
      <u/>
      <sz val="10"/>
      <color indexed="14"/>
      <name val="돋움체"/>
      <family val="3"/>
      <charset val="129"/>
    </font>
    <font>
      <sz val="10"/>
      <name val="궁서(English)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b/>
      <sz val="11"/>
      <name val="돋움체"/>
      <family val="3"/>
      <charset val="129"/>
    </font>
    <font>
      <sz val="10"/>
      <name val="돋움체"/>
      <family val="3"/>
      <charset val="129"/>
    </font>
    <font>
      <sz val="9"/>
      <name val="굴림체"/>
      <family val="3"/>
      <charset val="129"/>
    </font>
    <font>
      <sz val="9"/>
      <name val="돋움체"/>
      <family val="3"/>
      <charset val="129"/>
    </font>
    <font>
      <b/>
      <sz val="14"/>
      <name val="돋움"/>
      <family val="3"/>
      <charset val="129"/>
    </font>
    <font>
      <b/>
      <sz val="9"/>
      <color indexed="81"/>
      <name val="굴림"/>
      <family val="3"/>
      <charset val="129"/>
    </font>
    <font>
      <b/>
      <sz val="12"/>
      <name val="돋움체"/>
      <family val="3"/>
      <charset val="129"/>
    </font>
    <font>
      <b/>
      <sz val="10"/>
      <name val="돋움"/>
      <family val="3"/>
      <charset val="129"/>
    </font>
    <font>
      <sz val="10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24" fontId="4" fillId="0" borderId="0" applyFont="0" applyFill="0" applyBorder="0" applyAlignment="0" applyProtection="0"/>
    <xf numFmtId="0" fontId="5" fillId="0" borderId="0" applyNumberFormat="0" applyFont="0" applyFill="0" applyBorder="0" applyAlignment="0" applyProtection="0"/>
    <xf numFmtId="187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187" fontId="5" fillId="0" borderId="0" applyNumberFormat="0" applyFont="0" applyFill="0" applyBorder="0" applyAlignment="0" applyProtection="0"/>
    <xf numFmtId="0" fontId="6" fillId="0" borderId="0"/>
    <xf numFmtId="18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0" fontId="6" fillId="0" borderId="0"/>
    <xf numFmtId="182" fontId="5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/>
    <xf numFmtId="176" fontId="1" fillId="0" borderId="0" applyFont="0" applyFill="0" applyBorder="0" applyAlignment="0" applyProtection="0"/>
    <xf numFmtId="179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5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188" fontId="1" fillId="0" borderId="0" applyFont="0" applyFill="0" applyBorder="0" applyAlignment="0" applyProtection="0"/>
    <xf numFmtId="191" fontId="17" fillId="0" borderId="0" applyFont="0" applyFill="0" applyBorder="0" applyAlignment="0" applyProtection="0"/>
    <xf numFmtId="189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90" fontId="5" fillId="0" borderId="0" applyFont="0" applyFill="0" applyBorder="0" applyAlignment="0" applyProtection="0"/>
    <xf numFmtId="49" fontId="18" fillId="0" borderId="3" applyNumberFormat="0" applyAlignment="0"/>
    <xf numFmtId="0" fontId="1" fillId="0" borderId="0"/>
    <xf numFmtId="41" fontId="5" fillId="0" borderId="0" applyFont="0" applyFill="0" applyBorder="0" applyAlignment="0" applyProtection="0"/>
    <xf numFmtId="184" fontId="1" fillId="0" borderId="0" applyFont="0" applyFill="0" applyBorder="0" applyAlignment="0" applyProtection="0"/>
    <xf numFmtId="0" fontId="8" fillId="0" borderId="0"/>
    <xf numFmtId="0" fontId="6" fillId="0" borderId="0"/>
    <xf numFmtId="0" fontId="1" fillId="0" borderId="0"/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60">
    <xf numFmtId="0" fontId="0" fillId="0" borderId="0" xfId="0"/>
    <xf numFmtId="0" fontId="14" fillId="0" borderId="0" xfId="35" applyFont="1" applyFill="1" applyAlignment="1">
      <alignment vertical="center"/>
    </xf>
    <xf numFmtId="0" fontId="14" fillId="0" borderId="0" xfId="35" applyFont="1" applyFill="1" applyAlignment="1">
      <alignment horizontal="center" vertical="center"/>
    </xf>
    <xf numFmtId="0" fontId="8" fillId="0" borderId="0" xfId="35" applyFont="1" applyFill="1"/>
    <xf numFmtId="0" fontId="8" fillId="0" borderId="0" xfId="35" applyFont="1" applyFill="1" applyAlignment="1">
      <alignment horizontal="center" shrinkToFit="1"/>
    </xf>
    <xf numFmtId="0" fontId="12" fillId="0" borderId="0" xfId="35" applyFont="1" applyFill="1" applyBorder="1" applyAlignment="1">
      <alignment horizontal="left" vertical="center"/>
    </xf>
    <xf numFmtId="181" fontId="13" fillId="0" borderId="0" xfId="21" applyNumberFormat="1" applyFont="1" applyFill="1" applyBorder="1" applyAlignment="1">
      <alignment horizontal="center" vertical="center"/>
    </xf>
    <xf numFmtId="177" fontId="13" fillId="0" borderId="0" xfId="35" applyNumberFormat="1" applyFont="1" applyFill="1" applyBorder="1" applyAlignment="1">
      <alignment horizontal="center" vertical="center"/>
    </xf>
    <xf numFmtId="0" fontId="13" fillId="0" borderId="0" xfId="35" applyFont="1" applyFill="1" applyBorder="1" applyAlignment="1">
      <alignment horizontal="center" vertical="center" shrinkToFit="1"/>
    </xf>
    <xf numFmtId="179" fontId="13" fillId="0" borderId="0" xfId="21" applyFont="1" applyFill="1" applyBorder="1" applyAlignment="1">
      <alignment horizontal="center" vertical="center"/>
    </xf>
    <xf numFmtId="0" fontId="8" fillId="0" borderId="4" xfId="35" applyFont="1" applyFill="1" applyBorder="1" applyAlignment="1">
      <alignment horizontal="center" vertical="center"/>
    </xf>
    <xf numFmtId="177" fontId="13" fillId="0" borderId="4" xfId="35" applyNumberFormat="1" applyFont="1" applyFill="1" applyBorder="1" applyAlignment="1">
      <alignment horizontal="center" vertical="center"/>
    </xf>
    <xf numFmtId="179" fontId="13" fillId="0" borderId="4" xfId="21" applyFont="1" applyFill="1" applyBorder="1" applyAlignment="1">
      <alignment horizontal="center" vertical="center"/>
    </xf>
    <xf numFmtId="179" fontId="8" fillId="0" borderId="4" xfId="21" applyFont="1" applyFill="1" applyBorder="1" applyAlignment="1">
      <alignment horizontal="left" vertical="center"/>
    </xf>
    <xf numFmtId="177" fontId="13" fillId="0" borderId="6" xfId="35" applyNumberFormat="1" applyFont="1" applyFill="1" applyBorder="1" applyAlignment="1">
      <alignment horizontal="center" vertical="center"/>
    </xf>
    <xf numFmtId="179" fontId="13" fillId="0" borderId="6" xfId="21" applyFont="1" applyFill="1" applyBorder="1" applyAlignment="1">
      <alignment horizontal="center" vertical="center"/>
    </xf>
    <xf numFmtId="177" fontId="13" fillId="0" borderId="9" xfId="35" applyNumberFormat="1" applyFont="1" applyFill="1" applyBorder="1" applyAlignment="1">
      <alignment horizontal="center" vertical="center"/>
    </xf>
    <xf numFmtId="179" fontId="13" fillId="0" borderId="9" xfId="21" applyFont="1" applyFill="1" applyBorder="1" applyAlignment="1">
      <alignment horizontal="center" vertical="center"/>
    </xf>
    <xf numFmtId="0" fontId="13" fillId="0" borderId="10" xfId="35" applyFont="1" applyFill="1" applyBorder="1" applyAlignment="1">
      <alignment horizontal="center" vertical="center" shrinkToFit="1"/>
    </xf>
    <xf numFmtId="179" fontId="8" fillId="0" borderId="5" xfId="21" applyFont="1" applyFill="1" applyBorder="1" applyAlignment="1">
      <alignment horizontal="center" vertical="center"/>
    </xf>
    <xf numFmtId="0" fontId="8" fillId="0" borderId="6" xfId="35" applyFont="1" applyFill="1" applyBorder="1" applyAlignment="1">
      <alignment horizontal="center" vertical="center"/>
    </xf>
    <xf numFmtId="179" fontId="8" fillId="0" borderId="6" xfId="21" applyFont="1" applyFill="1" applyBorder="1" applyAlignment="1">
      <alignment horizontal="left" vertical="center"/>
    </xf>
    <xf numFmtId="0" fontId="8" fillId="0" borderId="7" xfId="35" applyFont="1" applyFill="1" applyBorder="1" applyAlignment="1">
      <alignment horizontal="left" vertical="center"/>
    </xf>
    <xf numFmtId="179" fontId="8" fillId="0" borderId="14" xfId="21" applyFont="1" applyFill="1" applyBorder="1" applyAlignment="1">
      <alignment horizontal="center" vertical="center"/>
    </xf>
    <xf numFmtId="0" fontId="8" fillId="0" borderId="15" xfId="35" applyFont="1" applyFill="1" applyBorder="1" applyAlignment="1">
      <alignment horizontal="left" vertical="center"/>
    </xf>
    <xf numFmtId="179" fontId="13" fillId="0" borderId="14" xfId="21" applyNumberFormat="1" applyFont="1" applyFill="1" applyBorder="1" applyAlignment="1">
      <alignment horizontal="center" vertical="center"/>
    </xf>
    <xf numFmtId="181" fontId="13" fillId="0" borderId="8" xfId="21" applyNumberFormat="1" applyFont="1" applyFill="1" applyBorder="1" applyAlignment="1">
      <alignment horizontal="center" vertical="center"/>
    </xf>
    <xf numFmtId="179" fontId="8" fillId="0" borderId="9" xfId="21" applyFont="1" applyFill="1" applyBorder="1" applyAlignment="1">
      <alignment horizontal="left" vertical="center"/>
    </xf>
    <xf numFmtId="181" fontId="13" fillId="0" borderId="5" xfId="21" applyNumberFormat="1" applyFont="1" applyFill="1" applyBorder="1" applyAlignment="1">
      <alignment horizontal="center" vertical="center"/>
    </xf>
    <xf numFmtId="181" fontId="13" fillId="0" borderId="17" xfId="21" applyNumberFormat="1" applyFont="1" applyFill="1" applyBorder="1" applyAlignment="1">
      <alignment horizontal="center" vertical="center"/>
    </xf>
    <xf numFmtId="177" fontId="13" fillId="0" borderId="18" xfId="35" applyNumberFormat="1" applyFont="1" applyFill="1" applyBorder="1" applyAlignment="1">
      <alignment horizontal="center" vertical="center"/>
    </xf>
    <xf numFmtId="179" fontId="13" fillId="0" borderId="18" xfId="21" applyFont="1" applyFill="1" applyBorder="1" applyAlignment="1">
      <alignment horizontal="center" vertical="center"/>
    </xf>
    <xf numFmtId="0" fontId="13" fillId="0" borderId="19" xfId="35" applyFont="1" applyFill="1" applyBorder="1" applyAlignment="1">
      <alignment horizontal="center" vertical="center" shrinkToFit="1"/>
    </xf>
    <xf numFmtId="0" fontId="8" fillId="0" borderId="11" xfId="36" applyFont="1" applyBorder="1" applyAlignment="1">
      <alignment horizontal="left" vertical="center" indent="1"/>
    </xf>
    <xf numFmtId="0" fontId="8" fillId="0" borderId="13" xfId="36" applyFont="1" applyBorder="1" applyAlignment="1">
      <alignment horizontal="left" vertical="center" indent="1"/>
    </xf>
    <xf numFmtId="3" fontId="8" fillId="0" borderId="13" xfId="36" applyNumberFormat="1" applyFont="1" applyBorder="1" applyAlignment="1">
      <alignment horizontal="left" vertical="center" indent="1"/>
    </xf>
    <xf numFmtId="0" fontId="8" fillId="0" borderId="13" xfId="35" applyFont="1" applyFill="1" applyBorder="1" applyAlignment="1">
      <alignment horizontal="left" vertical="center"/>
    </xf>
    <xf numFmtId="0" fontId="12" fillId="0" borderId="12" xfId="35" applyFont="1" applyFill="1" applyBorder="1" applyAlignment="1">
      <alignment horizontal="center" vertical="center"/>
    </xf>
    <xf numFmtId="0" fontId="8" fillId="0" borderId="11" xfId="36" applyFont="1" applyBorder="1" applyAlignment="1">
      <alignment horizontal="left" vertical="center"/>
    </xf>
    <xf numFmtId="3" fontId="8" fillId="0" borderId="6" xfId="36" applyNumberFormat="1" applyFont="1" applyBorder="1" applyAlignment="1">
      <alignment vertical="center"/>
    </xf>
    <xf numFmtId="9" fontId="8" fillId="0" borderId="7" xfId="36" applyNumberFormat="1" applyFont="1" applyFill="1" applyBorder="1" applyAlignment="1">
      <alignment vertical="center"/>
    </xf>
    <xf numFmtId="0" fontId="8" fillId="0" borderId="12" xfId="36" applyFont="1" applyBorder="1" applyAlignment="1">
      <alignment horizontal="left" vertical="center"/>
    </xf>
    <xf numFmtId="3" fontId="8" fillId="0" borderId="9" xfId="36" applyNumberFormat="1" applyFont="1" applyBorder="1" applyAlignment="1">
      <alignment vertical="center"/>
    </xf>
    <xf numFmtId="9" fontId="8" fillId="0" borderId="10" xfId="36" applyNumberFormat="1" applyFont="1" applyFill="1" applyBorder="1" applyAlignment="1">
      <alignment vertical="center"/>
    </xf>
    <xf numFmtId="0" fontId="12" fillId="0" borderId="11" xfId="36" applyFont="1" applyBorder="1" applyAlignment="1">
      <alignment horizontal="left" vertical="center"/>
    </xf>
    <xf numFmtId="9" fontId="8" fillId="0" borderId="7" xfId="36" applyNumberFormat="1" applyFont="1" applyBorder="1" applyAlignment="1">
      <alignment vertical="center"/>
    </xf>
    <xf numFmtId="0" fontId="12" fillId="0" borderId="12" xfId="36" applyFont="1" applyBorder="1" applyAlignment="1">
      <alignment horizontal="left" vertical="center"/>
    </xf>
    <xf numFmtId="192" fontId="8" fillId="0" borderId="9" xfId="36" applyNumberFormat="1" applyFont="1" applyBorder="1" applyAlignment="1">
      <alignment horizontal="right" vertical="center"/>
    </xf>
    <xf numFmtId="9" fontId="8" fillId="0" borderId="10" xfId="36" applyNumberFormat="1" applyFont="1" applyBorder="1" applyAlignment="1">
      <alignment vertical="center"/>
    </xf>
    <xf numFmtId="0" fontId="12" fillId="0" borderId="16" xfId="36" applyFont="1" applyBorder="1" applyAlignment="1">
      <alignment horizontal="left" vertical="center"/>
    </xf>
    <xf numFmtId="3" fontId="8" fillId="0" borderId="18" xfId="36" applyNumberFormat="1" applyFont="1" applyBorder="1" applyAlignment="1">
      <alignment vertical="center"/>
    </xf>
    <xf numFmtId="0" fontId="14" fillId="0" borderId="26" xfId="35" applyFont="1" applyFill="1" applyBorder="1" applyAlignment="1">
      <alignment vertical="center"/>
    </xf>
    <xf numFmtId="0" fontId="14" fillId="0" borderId="0" xfId="35" applyFont="1" applyFill="1" applyBorder="1" applyAlignment="1">
      <alignment vertical="center"/>
    </xf>
    <xf numFmtId="0" fontId="13" fillId="0" borderId="27" xfId="35" applyFont="1" applyFill="1" applyBorder="1" applyAlignment="1">
      <alignment vertical="center"/>
    </xf>
    <xf numFmtId="0" fontId="13" fillId="2" borderId="7" xfId="35" applyFont="1" applyFill="1" applyBorder="1" applyAlignment="1">
      <alignment horizontal="center" vertical="center" shrinkToFit="1"/>
    </xf>
    <xf numFmtId="179" fontId="13" fillId="2" borderId="9" xfId="21" applyFont="1" applyFill="1" applyBorder="1" applyAlignment="1">
      <alignment horizontal="center" vertical="center"/>
    </xf>
    <xf numFmtId="0" fontId="13" fillId="2" borderId="10" xfId="35" applyFont="1" applyFill="1" applyBorder="1" applyAlignment="1">
      <alignment horizontal="center" vertical="center" shrinkToFit="1"/>
    </xf>
    <xf numFmtId="0" fontId="21" fillId="0" borderId="23" xfId="37" applyFont="1" applyFill="1" applyBorder="1" applyAlignment="1">
      <alignment vertical="center"/>
    </xf>
    <xf numFmtId="0" fontId="21" fillId="0" borderId="24" xfId="37" applyFont="1" applyFill="1" applyBorder="1" applyAlignment="1">
      <alignment vertical="center"/>
    </xf>
    <xf numFmtId="0" fontId="8" fillId="0" borderId="24" xfId="35" applyFont="1" applyFill="1" applyBorder="1"/>
    <xf numFmtId="0" fontId="8" fillId="0" borderId="25" xfId="35" applyFont="1" applyFill="1" applyBorder="1"/>
    <xf numFmtId="0" fontId="21" fillId="0" borderId="26" xfId="37" applyFont="1" applyFill="1" applyBorder="1" applyAlignment="1">
      <alignment vertical="center"/>
    </xf>
    <xf numFmtId="0" fontId="21" fillId="0" borderId="0" xfId="37" applyFont="1" applyFill="1" applyBorder="1" applyAlignment="1">
      <alignment vertical="center"/>
    </xf>
    <xf numFmtId="0" fontId="8" fillId="0" borderId="0" xfId="35" applyFont="1" applyFill="1" applyBorder="1"/>
    <xf numFmtId="0" fontId="8" fillId="0" borderId="27" xfId="35" applyFont="1" applyFill="1" applyBorder="1"/>
    <xf numFmtId="0" fontId="21" fillId="0" borderId="28" xfId="37" applyFont="1" applyFill="1" applyBorder="1" applyAlignment="1">
      <alignment vertical="center"/>
    </xf>
    <xf numFmtId="0" fontId="21" fillId="0" borderId="29" xfId="37" applyFont="1" applyFill="1" applyBorder="1" applyAlignment="1">
      <alignment vertical="center"/>
    </xf>
    <xf numFmtId="0" fontId="8" fillId="0" borderId="29" xfId="35" applyFont="1" applyFill="1" applyBorder="1"/>
    <xf numFmtId="0" fontId="8" fillId="0" borderId="30" xfId="35" applyFont="1" applyFill="1" applyBorder="1"/>
    <xf numFmtId="0" fontId="8" fillId="0" borderId="26" xfId="35" applyFont="1" applyFill="1" applyBorder="1" applyAlignment="1">
      <alignment horizontal="right" vertical="center"/>
    </xf>
    <xf numFmtId="178" fontId="13" fillId="0" borderId="0" xfId="35" applyNumberFormat="1" applyFont="1" applyFill="1" applyBorder="1" applyAlignment="1">
      <alignment vertical="center" shrinkToFit="1"/>
    </xf>
    <xf numFmtId="181" fontId="14" fillId="0" borderId="0" xfId="21" applyNumberFormat="1" applyFont="1" applyFill="1" applyBorder="1" applyAlignment="1">
      <alignment vertical="center"/>
    </xf>
    <xf numFmtId="0" fontId="14" fillId="0" borderId="0" xfId="35" applyFont="1" applyFill="1" applyBorder="1" applyAlignment="1">
      <alignment horizontal="center" vertical="center"/>
    </xf>
    <xf numFmtId="179" fontId="14" fillId="0" borderId="0" xfId="21" applyFont="1" applyFill="1" applyBorder="1" applyAlignment="1">
      <alignment vertical="center"/>
    </xf>
    <xf numFmtId="0" fontId="13" fillId="0" borderId="27" xfId="35" applyFont="1" applyFill="1" applyBorder="1" applyAlignment="1">
      <alignment horizontal="center" vertical="center" shrinkToFit="1"/>
    </xf>
    <xf numFmtId="0" fontId="8" fillId="0" borderId="11" xfId="35" applyFont="1" applyFill="1" applyBorder="1" applyAlignment="1">
      <alignment horizontal="left" vertical="center"/>
    </xf>
    <xf numFmtId="0" fontId="13" fillId="0" borderId="34" xfId="35" applyFont="1" applyFill="1" applyBorder="1" applyAlignment="1">
      <alignment horizontal="center" vertical="center"/>
    </xf>
    <xf numFmtId="179" fontId="8" fillId="0" borderId="6" xfId="21" applyFont="1" applyFill="1" applyBorder="1" applyAlignment="1">
      <alignment horizontal="center" vertical="center"/>
    </xf>
    <xf numFmtId="179" fontId="8" fillId="0" borderId="6" xfId="21" applyFont="1" applyFill="1" applyBorder="1" applyAlignment="1">
      <alignment horizontal="left" vertical="center" shrinkToFit="1"/>
    </xf>
    <xf numFmtId="0" fontId="13" fillId="0" borderId="35" xfId="35" applyFont="1" applyFill="1" applyBorder="1" applyAlignment="1">
      <alignment horizontal="center" vertical="center"/>
    </xf>
    <xf numFmtId="179" fontId="8" fillId="0" borderId="4" xfId="21" applyFont="1" applyFill="1" applyBorder="1" applyAlignment="1">
      <alignment horizontal="center" vertical="center"/>
    </xf>
    <xf numFmtId="179" fontId="8" fillId="0" borderId="4" xfId="21" applyFont="1" applyFill="1" applyBorder="1" applyAlignment="1">
      <alignment horizontal="left" vertical="center" shrinkToFit="1"/>
    </xf>
    <xf numFmtId="37" fontId="8" fillId="0" borderId="13" xfId="35" applyNumberFormat="1" applyFont="1" applyFill="1" applyBorder="1" applyAlignment="1">
      <alignment horizontal="left" vertical="center"/>
    </xf>
    <xf numFmtId="179" fontId="13" fillId="0" borderId="4" xfId="21" applyNumberFormat="1" applyFont="1" applyFill="1" applyBorder="1" applyAlignment="1">
      <alignment horizontal="center" vertical="center"/>
    </xf>
    <xf numFmtId="179" fontId="13" fillId="0" borderId="4" xfId="21" applyFont="1" applyFill="1" applyBorder="1" applyAlignment="1">
      <alignment horizontal="center" vertical="center" shrinkToFit="1"/>
    </xf>
    <xf numFmtId="0" fontId="8" fillId="0" borderId="36" xfId="35" applyFont="1" applyFill="1" applyBorder="1" applyAlignment="1">
      <alignment horizontal="left" vertical="center"/>
    </xf>
    <xf numFmtId="0" fontId="13" fillId="0" borderId="37" xfId="35" applyFont="1" applyFill="1" applyBorder="1" applyAlignment="1">
      <alignment horizontal="center" vertical="center"/>
    </xf>
    <xf numFmtId="179" fontId="13" fillId="0" borderId="38" xfId="21" applyNumberFormat="1" applyFont="1" applyFill="1" applyBorder="1" applyAlignment="1">
      <alignment horizontal="center" vertical="center"/>
    </xf>
    <xf numFmtId="177" fontId="13" fillId="0" borderId="38" xfId="35" applyNumberFormat="1" applyFont="1" applyFill="1" applyBorder="1" applyAlignment="1">
      <alignment horizontal="center" vertical="center"/>
    </xf>
    <xf numFmtId="179" fontId="8" fillId="0" borderId="38" xfId="21" applyFont="1" applyFill="1" applyBorder="1" applyAlignment="1">
      <alignment horizontal="left" vertical="center" shrinkToFit="1"/>
    </xf>
    <xf numFmtId="179" fontId="13" fillId="0" borderId="38" xfId="21" applyFont="1" applyFill="1" applyBorder="1" applyAlignment="1">
      <alignment horizontal="center" vertical="center" shrinkToFit="1"/>
    </xf>
    <xf numFmtId="0" fontId="8" fillId="0" borderId="39" xfId="35" applyFont="1" applyFill="1" applyBorder="1" applyAlignment="1">
      <alignment horizontal="left" vertical="center"/>
    </xf>
    <xf numFmtId="0" fontId="12" fillId="0" borderId="40" xfId="36" applyFont="1" applyBorder="1" applyAlignment="1">
      <alignment horizontal="left" vertical="center"/>
    </xf>
    <xf numFmtId="0" fontId="13" fillId="0" borderId="41" xfId="35" applyFont="1" applyFill="1" applyBorder="1" applyAlignment="1">
      <alignment horizontal="center" vertical="center"/>
    </xf>
    <xf numFmtId="0" fontId="13" fillId="0" borderId="42" xfId="35" applyFont="1" applyFill="1" applyBorder="1" applyAlignment="1">
      <alignment horizontal="center" vertical="center"/>
    </xf>
    <xf numFmtId="3" fontId="8" fillId="0" borderId="42" xfId="36" applyNumberFormat="1" applyFont="1" applyBorder="1" applyAlignment="1">
      <alignment vertical="center" shrinkToFit="1"/>
    </xf>
    <xf numFmtId="179" fontId="13" fillId="0" borderId="42" xfId="21" applyFont="1" applyFill="1" applyBorder="1" applyAlignment="1">
      <alignment horizontal="center" vertical="center" shrinkToFit="1"/>
    </xf>
    <xf numFmtId="0" fontId="8" fillId="0" borderId="43" xfId="36" applyFont="1" applyBorder="1" applyAlignment="1">
      <alignment vertical="center"/>
    </xf>
    <xf numFmtId="0" fontId="13" fillId="0" borderId="6" xfId="35" applyFont="1" applyFill="1" applyBorder="1" applyAlignment="1">
      <alignment horizontal="center" vertical="center"/>
    </xf>
    <xf numFmtId="0" fontId="13" fillId="0" borderId="44" xfId="35" applyFont="1" applyFill="1" applyBorder="1" applyAlignment="1">
      <alignment horizontal="center" vertical="center"/>
    </xf>
    <xf numFmtId="0" fontId="13" fillId="0" borderId="9" xfId="35" applyFont="1" applyFill="1" applyBorder="1" applyAlignment="1">
      <alignment horizontal="center" vertical="center"/>
    </xf>
    <xf numFmtId="3" fontId="8" fillId="0" borderId="42" xfId="36" applyNumberFormat="1" applyFont="1" applyBorder="1" applyAlignment="1">
      <alignment vertical="center"/>
    </xf>
    <xf numFmtId="179" fontId="13" fillId="0" borderId="42" xfId="21" applyFont="1" applyFill="1" applyBorder="1" applyAlignment="1">
      <alignment horizontal="center" vertical="center"/>
    </xf>
    <xf numFmtId="179" fontId="8" fillId="0" borderId="6" xfId="21" applyFont="1" applyFill="1" applyBorder="1" applyAlignment="1">
      <alignment horizontal="center" vertical="center" shrinkToFit="1"/>
    </xf>
    <xf numFmtId="0" fontId="8" fillId="0" borderId="6" xfId="35" applyFont="1" applyFill="1" applyBorder="1" applyAlignment="1">
      <alignment horizontal="center" vertical="center" shrinkToFit="1"/>
    </xf>
    <xf numFmtId="0" fontId="8" fillId="0" borderId="7" xfId="35" applyFont="1" applyFill="1" applyBorder="1" applyAlignment="1">
      <alignment horizontal="left" vertical="center" shrinkToFit="1"/>
    </xf>
    <xf numFmtId="179" fontId="8" fillId="0" borderId="4" xfId="21" applyFont="1" applyFill="1" applyBorder="1" applyAlignment="1">
      <alignment horizontal="center" vertical="center" shrinkToFit="1"/>
    </xf>
    <xf numFmtId="0" fontId="8" fillId="0" borderId="4" xfId="35" applyFont="1" applyFill="1" applyBorder="1" applyAlignment="1">
      <alignment horizontal="center" vertical="center" shrinkToFit="1"/>
    </xf>
    <xf numFmtId="0" fontId="8" fillId="0" borderId="15" xfId="35" applyFont="1" applyFill="1" applyBorder="1" applyAlignment="1">
      <alignment horizontal="left" vertical="center" shrinkToFit="1"/>
    </xf>
    <xf numFmtId="179" fontId="13" fillId="0" borderId="4" xfId="21" applyNumberFormat="1" applyFont="1" applyFill="1" applyBorder="1" applyAlignment="1">
      <alignment horizontal="center" vertical="center" shrinkToFit="1"/>
    </xf>
    <xf numFmtId="177" fontId="13" fillId="0" borderId="4" xfId="35" applyNumberFormat="1" applyFont="1" applyFill="1" applyBorder="1" applyAlignment="1">
      <alignment horizontal="center" vertical="center" shrinkToFit="1"/>
    </xf>
    <xf numFmtId="179" fontId="13" fillId="0" borderId="38" xfId="21" applyNumberFormat="1" applyFont="1" applyFill="1" applyBorder="1" applyAlignment="1">
      <alignment horizontal="center" vertical="center" shrinkToFit="1"/>
    </xf>
    <xf numFmtId="177" fontId="13" fillId="0" borderId="38" xfId="35" applyNumberFormat="1" applyFont="1" applyFill="1" applyBorder="1" applyAlignment="1">
      <alignment horizontal="center" vertical="center" shrinkToFit="1"/>
    </xf>
    <xf numFmtId="0" fontId="8" fillId="0" borderId="39" xfId="35" applyFont="1" applyFill="1" applyBorder="1" applyAlignment="1">
      <alignment horizontal="left" vertical="center" shrinkToFit="1"/>
    </xf>
    <xf numFmtId="0" fontId="13" fillId="0" borderId="42" xfId="35" applyFont="1" applyFill="1" applyBorder="1" applyAlignment="1">
      <alignment horizontal="center" vertical="center" shrinkToFit="1"/>
    </xf>
    <xf numFmtId="0" fontId="8" fillId="0" borderId="43" xfId="36" applyFont="1" applyBorder="1" applyAlignment="1">
      <alignment vertical="center" shrinkToFit="1"/>
    </xf>
    <xf numFmtId="0" fontId="13" fillId="0" borderId="6" xfId="35" applyFont="1" applyFill="1" applyBorder="1" applyAlignment="1">
      <alignment horizontal="center" vertical="center" shrinkToFit="1"/>
    </xf>
    <xf numFmtId="3" fontId="8" fillId="0" borderId="6" xfId="36" applyNumberFormat="1" applyFont="1" applyBorder="1" applyAlignment="1">
      <alignment vertical="center" shrinkToFit="1"/>
    </xf>
    <xf numFmtId="179" fontId="13" fillId="0" borderId="6" xfId="21" applyFont="1" applyFill="1" applyBorder="1" applyAlignment="1">
      <alignment horizontal="center" vertical="center" shrinkToFit="1"/>
    </xf>
    <xf numFmtId="9" fontId="8" fillId="0" borderId="7" xfId="36" applyNumberFormat="1" applyFont="1" applyFill="1" applyBorder="1" applyAlignment="1">
      <alignment vertical="center" shrinkToFit="1"/>
    </xf>
    <xf numFmtId="0" fontId="13" fillId="0" borderId="9" xfId="35" applyFont="1" applyFill="1" applyBorder="1" applyAlignment="1">
      <alignment horizontal="center" vertical="center" shrinkToFit="1"/>
    </xf>
    <xf numFmtId="3" fontId="8" fillId="0" borderId="9" xfId="36" applyNumberFormat="1" applyFont="1" applyBorder="1" applyAlignment="1">
      <alignment vertical="center" shrinkToFit="1"/>
    </xf>
    <xf numFmtId="179" fontId="13" fillId="0" borderId="9" xfId="21" applyFont="1" applyFill="1" applyBorder="1" applyAlignment="1">
      <alignment horizontal="center" vertical="center" shrinkToFit="1"/>
    </xf>
    <xf numFmtId="9" fontId="8" fillId="0" borderId="10" xfId="36" applyNumberFormat="1" applyFont="1" applyFill="1" applyBorder="1" applyAlignment="1">
      <alignment vertical="center" shrinkToFit="1"/>
    </xf>
    <xf numFmtId="9" fontId="8" fillId="0" borderId="7" xfId="36" applyNumberFormat="1" applyFont="1" applyBorder="1" applyAlignment="1">
      <alignment vertical="center" shrinkToFit="1"/>
    </xf>
    <xf numFmtId="192" fontId="8" fillId="0" borderId="9" xfId="36" applyNumberFormat="1" applyFont="1" applyBorder="1" applyAlignment="1">
      <alignment horizontal="right" vertical="center" shrinkToFit="1"/>
    </xf>
    <xf numFmtId="9" fontId="8" fillId="0" borderId="10" xfId="36" applyNumberFormat="1" applyFont="1" applyBorder="1" applyAlignment="1">
      <alignment vertical="center" shrinkToFit="1"/>
    </xf>
    <xf numFmtId="0" fontId="23" fillId="0" borderId="23" xfId="37" applyFont="1" applyFill="1" applyBorder="1" applyAlignment="1">
      <alignment vertical="center"/>
    </xf>
    <xf numFmtId="0" fontId="23" fillId="0" borderId="24" xfId="37" applyFont="1" applyFill="1" applyBorder="1" applyAlignment="1">
      <alignment vertical="center"/>
    </xf>
    <xf numFmtId="0" fontId="22" fillId="0" borderId="24" xfId="35" applyFont="1" applyFill="1" applyBorder="1"/>
    <xf numFmtId="0" fontId="22" fillId="0" borderId="25" xfId="35" applyFont="1" applyFill="1" applyBorder="1"/>
    <xf numFmtId="0" fontId="22" fillId="0" borderId="0" xfId="35" applyFont="1" applyFill="1"/>
    <xf numFmtId="0" fontId="23" fillId="0" borderId="26" xfId="37" applyFont="1" applyFill="1" applyBorder="1" applyAlignment="1">
      <alignment vertical="center"/>
    </xf>
    <xf numFmtId="0" fontId="23" fillId="0" borderId="0" xfId="37" applyFont="1" applyFill="1" applyBorder="1" applyAlignment="1">
      <alignment vertical="center"/>
    </xf>
    <xf numFmtId="0" fontId="22" fillId="0" borderId="0" xfId="35" applyFont="1" applyFill="1" applyBorder="1"/>
    <xf numFmtId="0" fontId="22" fillId="0" borderId="27" xfId="35" applyFont="1" applyFill="1" applyBorder="1"/>
    <xf numFmtId="0" fontId="23" fillId="0" borderId="28" xfId="37" applyFont="1" applyFill="1" applyBorder="1" applyAlignment="1">
      <alignment vertical="center"/>
    </xf>
    <xf numFmtId="0" fontId="23" fillId="0" borderId="29" xfId="37" applyFont="1" applyFill="1" applyBorder="1" applyAlignment="1">
      <alignment vertical="center"/>
    </xf>
    <xf numFmtId="0" fontId="22" fillId="0" borderId="29" xfId="35" applyFont="1" applyFill="1" applyBorder="1"/>
    <xf numFmtId="0" fontId="22" fillId="0" borderId="30" xfId="35" applyFont="1" applyFill="1" applyBorder="1"/>
    <xf numFmtId="0" fontId="12" fillId="0" borderId="11" xfId="35" applyFont="1" applyFill="1" applyBorder="1" applyAlignment="1">
      <alignment horizontal="left" vertical="center"/>
    </xf>
    <xf numFmtId="0" fontId="13" fillId="0" borderId="34" xfId="35" applyFont="1" applyFill="1" applyBorder="1" applyAlignment="1">
      <alignment horizontal="center" vertical="center" shrinkToFit="1"/>
    </xf>
    <xf numFmtId="181" fontId="13" fillId="0" borderId="6" xfId="21" applyNumberFormat="1" applyFont="1" applyFill="1" applyBorder="1" applyAlignment="1">
      <alignment horizontal="center" vertical="center" shrinkToFit="1"/>
    </xf>
    <xf numFmtId="177" fontId="13" fillId="0" borderId="6" xfId="35" applyNumberFormat="1" applyFont="1" applyFill="1" applyBorder="1" applyAlignment="1">
      <alignment horizontal="center" vertical="center" shrinkToFit="1"/>
    </xf>
    <xf numFmtId="0" fontId="13" fillId="0" borderId="7" xfId="35" applyFont="1" applyFill="1" applyBorder="1" applyAlignment="1">
      <alignment horizontal="center" vertical="center" shrinkToFit="1"/>
    </xf>
    <xf numFmtId="0" fontId="8" fillId="0" borderId="49" xfId="35" applyFont="1" applyFill="1" applyBorder="1" applyAlignment="1">
      <alignment horizontal="left" vertical="center"/>
    </xf>
    <xf numFmtId="0" fontId="13" fillId="0" borderId="50" xfId="35" applyFont="1" applyFill="1" applyBorder="1" applyAlignment="1">
      <alignment horizontal="center" vertical="center" shrinkToFit="1"/>
    </xf>
    <xf numFmtId="179" fontId="8" fillId="0" borderId="51" xfId="21" applyFont="1" applyFill="1" applyBorder="1" applyAlignment="1">
      <alignment horizontal="center" vertical="center" shrinkToFit="1"/>
    </xf>
    <xf numFmtId="0" fontId="8" fillId="0" borderId="51" xfId="35" applyFont="1" applyFill="1" applyBorder="1" applyAlignment="1">
      <alignment horizontal="center" vertical="center" shrinkToFit="1"/>
    </xf>
    <xf numFmtId="179" fontId="8" fillId="0" borderId="51" xfId="21" applyFont="1" applyFill="1" applyBorder="1" applyAlignment="1">
      <alignment horizontal="left" vertical="center" shrinkToFit="1"/>
    </xf>
    <xf numFmtId="0" fontId="8" fillId="0" borderId="52" xfId="35" applyFont="1" applyFill="1" applyBorder="1" applyAlignment="1">
      <alignment horizontal="left" vertical="center" shrinkToFit="1"/>
    </xf>
    <xf numFmtId="0" fontId="13" fillId="0" borderId="35" xfId="35" applyFont="1" applyFill="1" applyBorder="1" applyAlignment="1">
      <alignment horizontal="center" vertical="center" shrinkToFit="1"/>
    </xf>
    <xf numFmtId="37" fontId="12" fillId="0" borderId="13" xfId="35" applyNumberFormat="1" applyFont="1" applyFill="1" applyBorder="1" applyAlignment="1">
      <alignment horizontal="left" vertical="center"/>
    </xf>
    <xf numFmtId="0" fontId="12" fillId="0" borderId="12" xfId="35" applyFont="1" applyFill="1" applyBorder="1" applyAlignment="1">
      <alignment horizontal="left" vertical="center"/>
    </xf>
    <xf numFmtId="0" fontId="13" fillId="0" borderId="44" xfId="35" applyFont="1" applyFill="1" applyBorder="1" applyAlignment="1">
      <alignment horizontal="center" vertical="center" shrinkToFit="1"/>
    </xf>
    <xf numFmtId="179" fontId="13" fillId="0" borderId="9" xfId="21" applyNumberFormat="1" applyFont="1" applyFill="1" applyBorder="1" applyAlignment="1">
      <alignment horizontal="center" vertical="center" shrinkToFit="1"/>
    </xf>
    <xf numFmtId="177" fontId="13" fillId="0" borderId="9" xfId="35" applyNumberFormat="1" applyFont="1" applyFill="1" applyBorder="1" applyAlignment="1">
      <alignment horizontal="center" vertical="center" shrinkToFit="1"/>
    </xf>
    <xf numFmtId="179" fontId="8" fillId="0" borderId="9" xfId="21" applyFont="1" applyFill="1" applyBorder="1" applyAlignment="1">
      <alignment horizontal="left" vertical="center" shrinkToFit="1"/>
    </xf>
    <xf numFmtId="0" fontId="8" fillId="0" borderId="10" xfId="35" applyFont="1" applyFill="1" applyBorder="1" applyAlignment="1">
      <alignment horizontal="left" vertical="center" shrinkToFit="1"/>
    </xf>
    <xf numFmtId="0" fontId="13" fillId="0" borderId="41" xfId="35" applyFont="1" applyFill="1" applyBorder="1" applyAlignment="1">
      <alignment horizontal="center" vertical="center" shrinkToFit="1"/>
    </xf>
    <xf numFmtId="179" fontId="13" fillId="2" borderId="38" xfId="21" applyFont="1" applyFill="1" applyBorder="1" applyAlignment="1">
      <alignment horizontal="center" vertical="center" shrinkToFit="1"/>
    </xf>
    <xf numFmtId="0" fontId="12" fillId="0" borderId="49" xfId="35" applyFont="1" applyFill="1" applyBorder="1" applyAlignment="1">
      <alignment horizontal="left" vertical="center"/>
    </xf>
    <xf numFmtId="0" fontId="13" fillId="0" borderId="50" xfId="35" applyFont="1" applyFill="1" applyBorder="1" applyAlignment="1">
      <alignment horizontal="center" vertical="center"/>
    </xf>
    <xf numFmtId="181" fontId="13" fillId="0" borderId="51" xfId="21" applyNumberFormat="1" applyFont="1" applyFill="1" applyBorder="1" applyAlignment="1">
      <alignment horizontal="center" vertical="center"/>
    </xf>
    <xf numFmtId="177" fontId="13" fillId="0" borderId="51" xfId="35" applyNumberFormat="1" applyFont="1" applyFill="1" applyBorder="1" applyAlignment="1">
      <alignment horizontal="center" vertical="center"/>
    </xf>
    <xf numFmtId="179" fontId="13" fillId="0" borderId="51" xfId="21" applyFont="1" applyFill="1" applyBorder="1" applyAlignment="1">
      <alignment horizontal="center" vertical="center"/>
    </xf>
    <xf numFmtId="0" fontId="13" fillId="0" borderId="52" xfId="35" applyFont="1" applyFill="1" applyBorder="1" applyAlignment="1">
      <alignment horizontal="center" vertical="center" shrinkToFit="1"/>
    </xf>
    <xf numFmtId="180" fontId="13" fillId="0" borderId="4" xfId="21" applyNumberFormat="1" applyFont="1" applyFill="1" applyBorder="1" applyAlignment="1">
      <alignment horizontal="center" vertical="center" shrinkToFit="1"/>
    </xf>
    <xf numFmtId="0" fontId="13" fillId="0" borderId="33" xfId="35" applyFont="1" applyFill="1" applyBorder="1" applyAlignment="1">
      <alignment horizontal="center" vertical="center"/>
    </xf>
    <xf numFmtId="0" fontId="13" fillId="0" borderId="18" xfId="35" applyFont="1" applyFill="1" applyBorder="1" applyAlignment="1">
      <alignment horizontal="center" vertical="center" shrinkToFit="1"/>
    </xf>
    <xf numFmtId="3" fontId="8" fillId="0" borderId="18" xfId="36" applyNumberFormat="1" applyFont="1" applyBorder="1" applyAlignment="1">
      <alignment vertical="center" shrinkToFit="1"/>
    </xf>
    <xf numFmtId="179" fontId="13" fillId="0" borderId="18" xfId="21" applyFont="1" applyFill="1" applyBorder="1" applyAlignment="1">
      <alignment horizontal="center" vertical="center" shrinkToFit="1"/>
    </xf>
    <xf numFmtId="0" fontId="8" fillId="0" borderId="19" xfId="36" applyFont="1" applyBorder="1" applyAlignment="1">
      <alignment vertical="center" shrinkToFit="1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23" xfId="0" applyFont="1" applyBorder="1"/>
    <xf numFmtId="0" fontId="19" fillId="0" borderId="24" xfId="0" applyFont="1" applyBorder="1"/>
    <xf numFmtId="0" fontId="19" fillId="0" borderId="24" xfId="0" applyFont="1" applyBorder="1" applyAlignment="1">
      <alignment horizontal="center"/>
    </xf>
    <xf numFmtId="0" fontId="19" fillId="0" borderId="25" xfId="0" applyFont="1" applyBorder="1"/>
    <xf numFmtId="0" fontId="24" fillId="0" borderId="26" xfId="0" applyFont="1" applyBorder="1"/>
    <xf numFmtId="41" fontId="19" fillId="0" borderId="0" xfId="0" applyNumberFormat="1" applyFont="1"/>
    <xf numFmtId="0" fontId="27" fillId="0" borderId="26" xfId="0" applyFont="1" applyBorder="1"/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0" fontId="27" fillId="0" borderId="27" xfId="0" applyFont="1" applyBorder="1"/>
    <xf numFmtId="0" fontId="28" fillId="0" borderId="0" xfId="0" applyFont="1"/>
    <xf numFmtId="0" fontId="19" fillId="0" borderId="27" xfId="0" applyFont="1" applyBorder="1" applyAlignment="1">
      <alignment horizontal="right"/>
    </xf>
    <xf numFmtId="0" fontId="19" fillId="2" borderId="40" xfId="0" applyFont="1" applyFill="1" applyBorder="1" applyAlignment="1">
      <alignment horizontal="center" vertical="center"/>
    </xf>
    <xf numFmtId="0" fontId="19" fillId="2" borderId="53" xfId="0" applyFont="1" applyFill="1" applyBorder="1" applyAlignment="1">
      <alignment horizontal="center" vertical="center"/>
    </xf>
    <xf numFmtId="0" fontId="19" fillId="2" borderId="42" xfId="0" applyFont="1" applyFill="1" applyBorder="1" applyAlignment="1">
      <alignment horizontal="center" vertical="center"/>
    </xf>
    <xf numFmtId="0" fontId="19" fillId="2" borderId="43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left" vertical="center" indent="1"/>
    </xf>
    <xf numFmtId="0" fontId="19" fillId="0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41" fontId="19" fillId="0" borderId="6" xfId="0" applyNumberFormat="1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 indent="1"/>
    </xf>
    <xf numFmtId="0" fontId="19" fillId="0" borderId="14" xfId="0" applyFont="1" applyBorder="1"/>
    <xf numFmtId="0" fontId="19" fillId="0" borderId="4" xfId="0" applyFont="1" applyBorder="1" applyAlignment="1">
      <alignment horizontal="center" vertical="center"/>
    </xf>
    <xf numFmtId="41" fontId="19" fillId="0" borderId="4" xfId="0" applyNumberFormat="1" applyFont="1" applyFill="1" applyBorder="1" applyAlignment="1">
      <alignment horizontal="center" vertical="center"/>
    </xf>
    <xf numFmtId="41" fontId="19" fillId="0" borderId="4" xfId="0" applyNumberFormat="1" applyFont="1" applyBorder="1" applyAlignment="1">
      <alignment horizontal="center" vertical="center"/>
    </xf>
    <xf numFmtId="41" fontId="19" fillId="0" borderId="4" xfId="20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41" fontId="19" fillId="0" borderId="9" xfId="0" applyNumberFormat="1" applyFont="1" applyBorder="1" applyAlignment="1">
      <alignment horizontal="center" vertical="center"/>
    </xf>
    <xf numFmtId="41" fontId="19" fillId="0" borderId="10" xfId="0" applyNumberFormat="1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51" xfId="0" applyFont="1" applyBorder="1"/>
    <xf numFmtId="9" fontId="6" fillId="0" borderId="51" xfId="0" applyNumberFormat="1" applyFont="1" applyBorder="1" applyAlignment="1">
      <alignment horizontal="center" vertical="center"/>
    </xf>
    <xf numFmtId="41" fontId="19" fillId="0" borderId="51" xfId="0" applyNumberFormat="1" applyFont="1" applyBorder="1" applyAlignment="1">
      <alignment horizontal="center" vertical="center"/>
    </xf>
    <xf numFmtId="41" fontId="6" fillId="0" borderId="51" xfId="0" applyNumberFormat="1" applyFont="1" applyBorder="1" applyAlignment="1">
      <alignment horizontal="center" vertical="center"/>
    </xf>
    <xf numFmtId="9" fontId="19" fillId="0" borderId="52" xfId="39" applyFont="1" applyBorder="1" applyAlignment="1">
      <alignment horizontal="right" vertical="center"/>
    </xf>
    <xf numFmtId="0" fontId="19" fillId="0" borderId="44" xfId="0" applyFont="1" applyBorder="1" applyAlignment="1">
      <alignment horizontal="center" vertical="center"/>
    </xf>
    <xf numFmtId="0" fontId="19" fillId="0" borderId="29" xfId="0" applyFont="1" applyBorder="1"/>
    <xf numFmtId="9" fontId="6" fillId="0" borderId="9" xfId="0" applyNumberFormat="1" applyFont="1" applyBorder="1" applyAlignment="1">
      <alignment horizontal="center" vertical="center"/>
    </xf>
    <xf numFmtId="41" fontId="19" fillId="0" borderId="9" xfId="20" applyNumberFormat="1" applyFont="1" applyBorder="1" applyAlignment="1">
      <alignment horizontal="center" vertical="center"/>
    </xf>
    <xf numFmtId="41" fontId="6" fillId="0" borderId="9" xfId="0" applyNumberFormat="1" applyFont="1" applyBorder="1" applyAlignment="1">
      <alignment horizontal="center" vertical="center"/>
    </xf>
    <xf numFmtId="9" fontId="19" fillId="0" borderId="10" xfId="39" applyFont="1" applyBorder="1" applyAlignment="1">
      <alignment horizontal="right" vertical="center"/>
    </xf>
    <xf numFmtId="0" fontId="19" fillId="0" borderId="3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41" fontId="19" fillId="0" borderId="6" xfId="0" applyNumberFormat="1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right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41" fontId="27" fillId="0" borderId="42" xfId="38" applyNumberFormat="1" applyFont="1" applyBorder="1" applyAlignment="1">
      <alignment horizontal="center" vertical="center"/>
    </xf>
    <xf numFmtId="41" fontId="19" fillId="0" borderId="42" xfId="20" applyNumberFormat="1" applyFont="1" applyBorder="1" applyAlignment="1">
      <alignment horizontal="center" vertical="center"/>
    </xf>
    <xf numFmtId="41" fontId="19" fillId="0" borderId="42" xfId="0" applyNumberFormat="1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0" fontId="15" fillId="0" borderId="23" xfId="35" applyFont="1" applyFill="1" applyBorder="1" applyAlignment="1">
      <alignment horizontal="left" vertical="center"/>
    </xf>
    <xf numFmtId="0" fontId="15" fillId="0" borderId="24" xfId="35" applyFont="1" applyFill="1" applyBorder="1" applyAlignment="1">
      <alignment horizontal="left" vertical="center"/>
    </xf>
    <xf numFmtId="0" fontId="15" fillId="0" borderId="25" xfId="35" applyFont="1" applyFill="1" applyBorder="1" applyAlignment="1">
      <alignment horizontal="left" vertical="center"/>
    </xf>
    <xf numFmtId="179" fontId="13" fillId="2" borderId="6" xfId="21" applyFont="1" applyFill="1" applyBorder="1" applyAlignment="1">
      <alignment horizontal="center" vertical="center"/>
    </xf>
    <xf numFmtId="0" fontId="8" fillId="2" borderId="20" xfId="35" applyFont="1" applyFill="1" applyBorder="1" applyAlignment="1">
      <alignment horizontal="center" vertical="center"/>
    </xf>
    <xf numFmtId="0" fontId="8" fillId="2" borderId="16" xfId="35" applyFont="1" applyFill="1" applyBorder="1" applyAlignment="1">
      <alignment horizontal="center" vertical="center"/>
    </xf>
    <xf numFmtId="181" fontId="13" fillId="2" borderId="21" xfId="21" applyNumberFormat="1" applyFont="1" applyFill="1" applyBorder="1" applyAlignment="1">
      <alignment horizontal="center" vertical="center"/>
    </xf>
    <xf numFmtId="181" fontId="13" fillId="2" borderId="17" xfId="21" applyNumberFormat="1" applyFont="1" applyFill="1" applyBorder="1" applyAlignment="1">
      <alignment horizontal="center" vertical="center"/>
    </xf>
    <xf numFmtId="177" fontId="13" fillId="2" borderId="22" xfId="35" applyNumberFormat="1" applyFont="1" applyFill="1" applyBorder="1" applyAlignment="1">
      <alignment horizontal="center" vertical="center"/>
    </xf>
    <xf numFmtId="177" fontId="13" fillId="2" borderId="18" xfId="35" applyNumberFormat="1" applyFont="1" applyFill="1" applyBorder="1" applyAlignment="1">
      <alignment horizontal="center" vertical="center"/>
    </xf>
    <xf numFmtId="179" fontId="13" fillId="2" borderId="22" xfId="21" applyFont="1" applyFill="1" applyBorder="1" applyAlignment="1">
      <alignment horizontal="center" vertical="center"/>
    </xf>
    <xf numFmtId="179" fontId="13" fillId="2" borderId="18" xfId="21" applyFont="1" applyFill="1" applyBorder="1" applyAlignment="1">
      <alignment horizontal="center" vertical="center"/>
    </xf>
    <xf numFmtId="0" fontId="13" fillId="2" borderId="31" xfId="35" applyFont="1" applyFill="1" applyBorder="1" applyAlignment="1">
      <alignment horizontal="center" vertical="center"/>
    </xf>
    <xf numFmtId="0" fontId="13" fillId="2" borderId="33" xfId="35" applyFont="1" applyFill="1" applyBorder="1" applyAlignment="1">
      <alignment horizontal="center" vertical="center"/>
    </xf>
    <xf numFmtId="181" fontId="13" fillId="2" borderId="22" xfId="21" applyNumberFormat="1" applyFont="1" applyFill="1" applyBorder="1" applyAlignment="1">
      <alignment horizontal="center" vertical="center"/>
    </xf>
    <xf numFmtId="181" fontId="13" fillId="2" borderId="18" xfId="21" applyNumberFormat="1" applyFont="1" applyFill="1" applyBorder="1" applyAlignment="1">
      <alignment horizontal="center" vertical="center"/>
    </xf>
    <xf numFmtId="0" fontId="13" fillId="2" borderId="32" xfId="35" applyFont="1" applyFill="1" applyBorder="1" applyAlignment="1">
      <alignment horizontal="center" vertical="center" shrinkToFit="1"/>
    </xf>
    <xf numFmtId="0" fontId="13" fillId="2" borderId="19" xfId="35" applyFont="1" applyFill="1" applyBorder="1" applyAlignment="1">
      <alignment horizontal="center" vertical="center" shrinkToFit="1"/>
    </xf>
    <xf numFmtId="0" fontId="8" fillId="2" borderId="45" xfId="35" applyFont="1" applyFill="1" applyBorder="1" applyAlignment="1">
      <alignment horizontal="center" vertical="center"/>
    </xf>
    <xf numFmtId="0" fontId="13" fillId="2" borderId="31" xfId="35" applyFont="1" applyFill="1" applyBorder="1" applyAlignment="1">
      <alignment horizontal="center" vertical="center" shrinkToFit="1"/>
    </xf>
    <xf numFmtId="0" fontId="13" fillId="2" borderId="46" xfId="35" applyFont="1" applyFill="1" applyBorder="1" applyAlignment="1">
      <alignment horizontal="center" vertical="center" shrinkToFit="1"/>
    </xf>
    <xf numFmtId="181" fontId="13" fillId="2" borderId="22" xfId="21" applyNumberFormat="1" applyFont="1" applyFill="1" applyBorder="1" applyAlignment="1">
      <alignment horizontal="center" vertical="center" shrinkToFit="1"/>
    </xf>
    <xf numFmtId="181" fontId="13" fillId="2" borderId="47" xfId="21" applyNumberFormat="1" applyFont="1" applyFill="1" applyBorder="1" applyAlignment="1">
      <alignment horizontal="center" vertical="center" shrinkToFit="1"/>
    </xf>
    <xf numFmtId="177" fontId="13" fillId="2" borderId="22" xfId="35" applyNumberFormat="1" applyFont="1" applyFill="1" applyBorder="1" applyAlignment="1">
      <alignment horizontal="center" vertical="center" shrinkToFit="1"/>
    </xf>
    <xf numFmtId="177" fontId="13" fillId="2" borderId="47" xfId="35" applyNumberFormat="1" applyFont="1" applyFill="1" applyBorder="1" applyAlignment="1">
      <alignment horizontal="center" vertical="center" shrinkToFit="1"/>
    </xf>
    <xf numFmtId="179" fontId="13" fillId="2" borderId="22" xfId="21" applyFont="1" applyFill="1" applyBorder="1" applyAlignment="1">
      <alignment horizontal="center" vertical="center" shrinkToFit="1"/>
    </xf>
    <xf numFmtId="179" fontId="13" fillId="2" borderId="47" xfId="21" applyFont="1" applyFill="1" applyBorder="1" applyAlignment="1">
      <alignment horizontal="center" vertical="center" shrinkToFit="1"/>
    </xf>
    <xf numFmtId="179" fontId="13" fillId="2" borderId="6" xfId="21" applyFont="1" applyFill="1" applyBorder="1" applyAlignment="1">
      <alignment horizontal="center" vertical="center" shrinkToFit="1"/>
    </xf>
    <xf numFmtId="0" fontId="13" fillId="2" borderId="48" xfId="35" applyFont="1" applyFill="1" applyBorder="1" applyAlignment="1">
      <alignment horizontal="center" vertical="center" shrinkToFit="1"/>
    </xf>
  </cellXfs>
  <cellStyles count="40">
    <cellStyle name="$" xfId="1"/>
    <cellStyle name="$_db진흥" xfId="2"/>
    <cellStyle name="$_SE40" xfId="3"/>
    <cellStyle name="$_견적2" xfId="4"/>
    <cellStyle name="$_기아" xfId="5"/>
    <cellStyle name="315-4" xfId="6"/>
    <cellStyle name="Comma [0]_ SG&amp;A Bridge " xfId="7"/>
    <cellStyle name="Comma_ SG&amp;A Bridge " xfId="8"/>
    <cellStyle name="Currency [0]_ SG&amp;A Bridge " xfId="9"/>
    <cellStyle name="Currency_ SG&amp;A Bridge " xfId="10"/>
    <cellStyle name="Header1" xfId="11"/>
    <cellStyle name="Header2" xfId="12"/>
    <cellStyle name="Normal_ SG&amp;A Bridge " xfId="13"/>
    <cellStyle name="검층" xfId="14"/>
    <cellStyle name="똿뗦먛귟 [0.00]_PRODUCT DETAIL Q1" xfId="15"/>
    <cellStyle name="똿뗦먛귟_PRODUCT DETAIL Q1" xfId="16"/>
    <cellStyle name="믅됞 [0.00]_PRODUCT DETAIL Q1" xfId="17"/>
    <cellStyle name="믅됞_PRODUCT DETAIL Q1" xfId="18"/>
    <cellStyle name="백분율" xfId="39" builtinId="5"/>
    <cellStyle name="뷭?_BOOKSHIP" xfId="19"/>
    <cellStyle name="쉼표 [0]" xfId="20" builtinId="6"/>
    <cellStyle name="쉼표 [0]_2011지하수시설 전수조사용역 외주시행계획서" xfId="21"/>
    <cellStyle name="열어본 하이퍼링크" xfId="22"/>
    <cellStyle name="원" xfId="23"/>
    <cellStyle name="원_2006연기_지하수기초조사" xfId="24"/>
    <cellStyle name="원_2008지하수자원관리시행계획서(20080115)_업무연락" xfId="25"/>
    <cellStyle name="원_2011지하수시설 전수조사용역 외주시행계획서" xfId="26"/>
    <cellStyle name="원_경기도지하수관리계획_1.28_경기본부의견적용" xfId="27"/>
    <cellStyle name="원_광주생활직영시행" xfId="28"/>
    <cellStyle name="원_김해지역시추외주행계획서(20050301)-계약팀" xfId="29"/>
    <cellStyle name="원_이용시설" xfId="30"/>
    <cellStyle name="을지" xfId="31"/>
    <cellStyle name="지정되지 않음" xfId="32"/>
    <cellStyle name="콤마 [0]" xfId="33"/>
    <cellStyle name="콤마_1.FAX국내" xfId="34"/>
    <cellStyle name="통화 [0]" xfId="38" builtinId="7"/>
    <cellStyle name="표준" xfId="0" builtinId="0"/>
    <cellStyle name="표준_2011지하수시설 전수조사용역 외주시행계획서" xfId="35"/>
    <cellStyle name="표준_김영웅처장님_업무혐조" xfId="36"/>
    <cellStyle name="표준_해수지하수착공내역서(영광)" xfId="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styles" Target="styles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0341261633919338E-2"/>
          <c:y val="1.6949152542372881E-2"/>
          <c:w val="0.9793174767321613"/>
          <c:h val="0.96610169491525422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7148704"/>
        <c:axId val="297152232"/>
      </c:barChart>
      <c:catAx>
        <c:axId val="297148704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297152232"/>
        <c:crosses val="autoZero"/>
        <c:auto val="1"/>
        <c:lblAlgn val="ctr"/>
        <c:lblOffset val="100"/>
        <c:tickMarkSkip val="1"/>
        <c:noMultiLvlLbl val="0"/>
      </c:catAx>
      <c:valAx>
        <c:axId val="297152232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297148704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바탕체"/>
          <a:ea typeface="바탕체"/>
          <a:cs typeface="바탕체"/>
        </a:defRPr>
      </a:pPr>
      <a:endParaRPr lang="ko-KR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Excel\work\&#45236;&#5066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52264;&#50857;&#54840;/Local%20Settings/Temporary%20Internet%20Files/Content.IE5/2P2LEBGJ/&#49324;&#50629;/2003&#49324;&#50629;/&#51076;&#51652;&#44053;&#50976;&#50669;/&#51076;&#51652;&#48372;&#52649;/&#51076;&#51652;&#48372;&#52649;&#50577;&#49688;&#5110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4540;&#50629;&#47924;/&#46020;&#50864;&#48120;/&#48376;&#48512;&#49324;&#50629;&#44228;&#54925;&#49436;&#50808;/&#51060;&#50857;&#49884;&#4944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5236;&#44540;&#50629;&#47924;\&#46020;&#50864;&#48120;\&#48376;&#48512;&#49324;&#50629;&#44228;&#54925;&#49436;&#50808;\&#51060;&#50857;&#49884;&#4944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A92(&#44160;&#49324;)/A92_30(&#50728;&#54801;)&#44204;&#51201;&#49436;/(&#50728;&#54801;)&#48537;&#51076;2_7&#51221;&#44592;&#50728;&#52380;&#51088;&#50896;&#51312;&#49324;(&#50577;&#49688;&#49884;&#54744;)18-08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"/>
      <sheetName val="총괄"/>
      <sheetName val="갑,을"/>
      <sheetName val="표지"/>
      <sheetName val="개요"/>
      <sheetName val="사통"/>
      <sheetName val="단가검토"/>
      <sheetName val="설치중량 "/>
      <sheetName val="철거중량"/>
      <sheetName val="수문일위 "/>
      <sheetName val="자재단가"/>
      <sheetName val="발주내역"/>
      <sheetName val="설계개요"/>
      <sheetName val="단가"/>
      <sheetName val="제경비요율"/>
      <sheetName val="사유서(출)"/>
      <sheetName val="계약일반사항"/>
      <sheetName val="도로구조공사비"/>
      <sheetName val="도로토공공사비"/>
      <sheetName val="여수토공사비"/>
      <sheetName val="내역"/>
      <sheetName val="한전납입금"/>
      <sheetName val="ABUT수량-A1"/>
      <sheetName val="품셈(기초)"/>
      <sheetName val="내역서"/>
      <sheetName val="집계표"/>
      <sheetName val="사리부설"/>
      <sheetName val="#REF"/>
      <sheetName val="결과조달"/>
      <sheetName val="약품설비"/>
      <sheetName val="총괄표"/>
      <sheetName val="철집"/>
      <sheetName val="예가표"/>
      <sheetName val="재료값"/>
      <sheetName val="자재견적 (대왕) (2)"/>
      <sheetName val="재료비"/>
      <sheetName val="전기"/>
      <sheetName val="노무비"/>
      <sheetName val="1.동력공사"/>
      <sheetName val="남양내역"/>
      <sheetName val="CCTV내역서"/>
      <sheetName val="실행철강하도"/>
      <sheetName val="전차선로 물량표"/>
      <sheetName val="밸브설치"/>
      <sheetName val="SG"/>
      <sheetName val="공사비"/>
      <sheetName val="산출근거"/>
      <sheetName val="98NS-N"/>
      <sheetName val="공사비총괄표"/>
      <sheetName val="구조물철거타공정이월"/>
      <sheetName val="VXXXXX"/>
      <sheetName val="부안일위"/>
      <sheetName val="내역표지"/>
      <sheetName val="현장관리비 산출내역"/>
      <sheetName val="참조"/>
      <sheetName val="날개벽(시점좌측)"/>
      <sheetName val="공사비집계"/>
      <sheetName val="입찰안"/>
      <sheetName val="unit"/>
      <sheetName val="수토공단위당"/>
      <sheetName val="토적"/>
      <sheetName val="NYS"/>
      <sheetName val="공내역"/>
      <sheetName val="교각계산"/>
      <sheetName val="조경일람"/>
      <sheetName val="단위가격 "/>
      <sheetName val="중기비"/>
      <sheetName val="일위대가(가설)"/>
      <sheetName val="일위집계표"/>
      <sheetName val="입상내역"/>
      <sheetName val="일위대가표"/>
      <sheetName val="Sheet1"/>
      <sheetName val="일위대가"/>
      <sheetName val="날개벽"/>
      <sheetName val="PIPE내역_FCN_"/>
      <sheetName val="양수장내역"/>
      <sheetName val="양수장"/>
      <sheetName val="대치판정"/>
      <sheetName val="설계(원가)"/>
      <sheetName val="내역서(변경2)"/>
      <sheetName val="내역서 (변경)"/>
      <sheetName val="자재집계표"/>
      <sheetName val="환토"/>
      <sheetName val="단가산출(운반장비)"/>
      <sheetName val="토공집계표"/>
      <sheetName val="토공계산서"/>
      <sheetName val="운반성토집계"/>
      <sheetName val="토적집계"/>
      <sheetName val="토적표"/>
      <sheetName val="비탈면보호공수량"/>
      <sheetName val="구조물깨기"/>
      <sheetName val="구조물깨기산근"/>
      <sheetName val="배수공집계표"/>
      <sheetName val="배수토공"/>
      <sheetName val="측구공"/>
      <sheetName val="L형측구"/>
      <sheetName val="도로경계석"/>
      <sheetName val="산마루측구"/>
      <sheetName val=" U형배수관"/>
      <sheetName val="도수로"/>
      <sheetName val="집수정(측구)"/>
      <sheetName val="용수로"/>
      <sheetName val="우오수공"/>
      <sheetName val="관수량"/>
      <sheetName val="우수받이"/>
      <sheetName val="집수정 (우오수)"/>
      <sheetName val="암거공"/>
      <sheetName val="박스암거"/>
      <sheetName val="맹암거공"/>
      <sheetName val="설계변경(운동장)"/>
      <sheetName val="운동장맹암거1"/>
      <sheetName val="운동장맹암거2"/>
      <sheetName val="집수정(맹암거)"/>
      <sheetName val="운동장맹암거(평면도)"/>
      <sheetName val="옹벽공"/>
      <sheetName val="포장공"/>
      <sheetName val="소로수량"/>
      <sheetName val="소로수량산출"/>
      <sheetName val="보도수량"/>
      <sheetName val="가로수수량"/>
      <sheetName val="차선도색"/>
      <sheetName val="차선수량"/>
      <sheetName val="도수로원가"/>
      <sheetName val="도수로내역"/>
      <sheetName val="도수로수량"/>
      <sheetName val="조명시설"/>
      <sheetName val="제출내역 (2)"/>
      <sheetName val="횡배수관집현황(2공구)"/>
      <sheetName val="설계"/>
      <sheetName val="1단계"/>
      <sheetName val="1,2공구원가계산서"/>
      <sheetName val="2공구산출내역"/>
      <sheetName val="1공구산출내역서"/>
      <sheetName val="PAD TR보호대기초"/>
      <sheetName val="가로등기초"/>
      <sheetName val="HANDHOLE(2)"/>
      <sheetName val="일위대가(계측기설치)"/>
      <sheetName val="산수배수"/>
      <sheetName val="투찰내역"/>
      <sheetName val="Sheet2"/>
      <sheetName val="요율"/>
      <sheetName val="98수문일위"/>
      <sheetName val="매립"/>
      <sheetName val="DATE"/>
      <sheetName val="설명"/>
      <sheetName val="시공여유율"/>
      <sheetName val="찍기"/>
      <sheetName val="금액내역서"/>
      <sheetName val="건              축"/>
      <sheetName val="참조자료"/>
      <sheetName val="P-산#1-1(WOWA1)"/>
      <sheetName val="터파기및재료"/>
      <sheetName val="Sheet1 (2)"/>
      <sheetName val="년도별"/>
      <sheetName val="단면 (2)"/>
      <sheetName val="반중력식옹벽"/>
      <sheetName val="수량산출"/>
      <sheetName val="DATA"/>
      <sheetName val="당초명세(평)"/>
      <sheetName val="작업일보"/>
      <sheetName val="표준계약서"/>
      <sheetName val="cover예산"/>
      <sheetName val="cover설계서"/>
      <sheetName val="예산서갑지"/>
      <sheetName val="원가계산"/>
      <sheetName val="원가근거 "/>
      <sheetName val="관급자재집계"/>
      <sheetName val="내역서집계"/>
      <sheetName val="내역서(1. 옥외전력 및 수변전설비)"/>
      <sheetName val="내역서(2. 접지 및 피뢰침 설비)"/>
      <sheetName val="내역서(3. CABLE TRAY)"/>
      <sheetName val="내역서(4. 가압장 동력)"/>
      <sheetName val="내역서(5. 약품투입동,응집침전지 동력)"/>
      <sheetName val="내역서(6. 여과지 동력)"/>
      <sheetName val="내역서(7. 농축조,농축분배조 동력)"/>
      <sheetName val="내역서(8. 조정농축조,조정농축분배조 동력)"/>
      <sheetName val="내역서(9. 탈리액농축조,탈리액농축분배조 동력)"/>
      <sheetName val="내역서(10. 탈수기동,회수펌프동 동력)"/>
      <sheetName val="내역서(11. 식당 및 창고 전력간선,전열)"/>
      <sheetName val="내역서(12. 식당 및 창고 전등)"/>
      <sheetName val="내역서(13. 가압장 전력간선,전열)"/>
      <sheetName val="내역서(14. 가압장 전등)"/>
      <sheetName val="내역서(15. 여과지 전력간선,전열)"/>
      <sheetName val="내역서(16. 여과지 전등)"/>
      <sheetName val="내역서(17. 각 농축분배조 전등.전열)"/>
      <sheetName val="내역서(18. 옥외 약전 및 방송)"/>
      <sheetName val="내역서(19. 각동 약전 및 방송)"/>
      <sheetName val="부대설비"/>
      <sheetName val="대가갑지"/>
      <sheetName val="분전반설치비 일위대가"/>
      <sheetName val="그림갑지"/>
      <sheetName val="잡철물제작"/>
      <sheetName val="관로굴착"/>
      <sheetName val="단가갑지"/>
      <sheetName val="단가비교표"/>
      <sheetName val="산출서갑지"/>
      <sheetName val="공량갑지"/>
      <sheetName val="공량(1. 옥외전력 및 수변전, 외등설비)"/>
      <sheetName val="공량(2. 접지 및 피뢰침 설비)"/>
      <sheetName val="공량(3. CABLE TRAY)"/>
      <sheetName val="공량(4. 가압장 동력)"/>
      <sheetName val="공량(5. 약품투입동,응집침전지 동력)"/>
      <sheetName val="공량(6. 여과지 동력)"/>
      <sheetName val="공량(7. 농축조,농축분배조 동력)"/>
      <sheetName val="공량(8. 조정농축조,조정농축분배조 동력)"/>
      <sheetName val="공량(9. 탈리액농축조,탈리액농축분배조 동력)"/>
      <sheetName val="공량(10. 탈수기동,회수펌프동 동력)"/>
      <sheetName val="공량(11. 식당 및 창고 전력간선,전열)"/>
      <sheetName val="공량(12. 식당 및 창고 전등)"/>
      <sheetName val="공량(13. 가압장 전력간선,전열)"/>
      <sheetName val="공량(14. 가압장 전등)"/>
      <sheetName val="공량(15. 여과지 전력간선,전열)"/>
      <sheetName val="공량(16. 여과지 전등)"/>
      <sheetName val="공량(17. 각 농축분배조 전등.전열)"/>
      <sheetName val="공량(18. 옥외 약전 및 방송)"/>
      <sheetName val="공량(19. 각동 약전 및 방송"/>
      <sheetName val="산출조서갑지"/>
      <sheetName val="산출조서(1.옥외전력 및 수변전, 외등설비)"/>
      <sheetName val="산출조서(2. 접지 및 피뢰침 설비)"/>
      <sheetName val="산출조서(3. CABLE TRAY)"/>
      <sheetName val="산출조서(4. 가압장 동력)"/>
      <sheetName val="산출조서(5. 약품투입동,응집침전지 동력)"/>
      <sheetName val="산출조서(6. 여과지 동력)"/>
      <sheetName val="산출조서(7. 농축조,농축분배조 동력)"/>
      <sheetName val="산출조서(8. 조정농축조,조정농축분배조 동력)"/>
      <sheetName val="산출조서(9. 탈리액농축조,탈리액농축분배조 동력)"/>
      <sheetName val="산출조서(10. 탈수기동,회수펌프동 동력)"/>
      <sheetName val="산출조서(11. 식당 및 창고 전력간선,전열)"/>
      <sheetName val="산출조서(12. 식당 및 창고 전등)"/>
      <sheetName val="산출조서(13. 가압장 전력간선,전열)"/>
      <sheetName val="산출조서(L1. 관리동 전등)"/>
      <sheetName val="산출조서(L2. 침사지 전등,전열)"/>
      <sheetName val="산출조서(15. 여과지 전력간선,전열)"/>
      <sheetName val="산출조서(16. 여과지 전등)"/>
      <sheetName val="산출조서(17. 각 농축분배조 전등.전열)"/>
      <sheetName val="산출조서(18. 옥외 약전 및 방송)"/>
      <sheetName val="산출조서(19. 각동 약전 및 방송)"/>
      <sheetName val="견적갑지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5"/>
      <sheetName val="한전 수탁비 계산 내역"/>
      <sheetName val="CUBICLE설치비 일위대가 "/>
      <sheetName val="9811"/>
      <sheetName val="NFB"/>
      <sheetName val="여과지동"/>
      <sheetName val="1.토공"/>
      <sheetName val="전선 및 전선관"/>
      <sheetName val="고창방향"/>
      <sheetName val="일위대가(목록)"/>
      <sheetName val="자원리스트"/>
      <sheetName val="조건표"/>
      <sheetName val="전기혼잡제경비(45)"/>
      <sheetName val="유림골조"/>
      <sheetName val="가설공사비"/>
      <sheetName val="공사비예산서(토목분)"/>
      <sheetName val="대비"/>
      <sheetName val="단면가정"/>
      <sheetName val="부대내역"/>
      <sheetName val="별첨1-임식"/>
      <sheetName val="기본자료"/>
      <sheetName val="총괄내역서"/>
      <sheetName val="천방교접속"/>
      <sheetName val="일위_파일"/>
      <sheetName val="견적대비"/>
      <sheetName val="지급자재"/>
      <sheetName val="변경집계표"/>
      <sheetName val="1호맨홀토공"/>
      <sheetName val="원가계산서 "/>
      <sheetName val="고용보험료"/>
      <sheetName val="예산내역서"/>
      <sheetName val="9509"/>
      <sheetName val="배수내역"/>
      <sheetName val="96보완계획7.12"/>
      <sheetName val="업무처리전"/>
      <sheetName val="설계내역서"/>
      <sheetName val="INPUT"/>
      <sheetName val="자재단가비교표"/>
      <sheetName val="CAT_5"/>
      <sheetName val="기계경비일람"/>
      <sheetName val="설치중량_"/>
      <sheetName val="수문일위_"/>
      <sheetName val="청하배수"/>
      <sheetName val="수지예산서(세부) (2)"/>
      <sheetName val="지장물C"/>
      <sheetName val="가공비"/>
      <sheetName val="원가계산서(집계)"/>
      <sheetName val="일위"/>
      <sheetName val="문학간접"/>
      <sheetName val="건축"/>
      <sheetName val="건축-물가변동"/>
      <sheetName val="일반문틀 설치"/>
      <sheetName val="샌딩 에폭시 도장"/>
      <sheetName val="스텐문틀설치"/>
      <sheetName val="주beam"/>
      <sheetName val="1.설계조건"/>
      <sheetName val="교각1"/>
      <sheetName val="CODE"/>
      <sheetName val="COPING"/>
      <sheetName val="기초공"/>
      <sheetName val="기둥(원형)"/>
      <sheetName val="BID"/>
      <sheetName val="상 부"/>
      <sheetName val="계화배수"/>
      <sheetName val="계산근거"/>
      <sheetName val="8.PILE  (돌출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한전납입금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지구별"/>
      <sheetName val="이용총괄표"/>
      <sheetName val="이용내역서"/>
      <sheetName val="양수장"/>
      <sheetName val="관로공사"/>
      <sheetName val="토목일위대가"/>
      <sheetName val="터파기물량"/>
      <sheetName val="양수장내역"/>
      <sheetName val="모터"/>
      <sheetName val="전기공사"/>
      <sheetName val="단가자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지구별"/>
      <sheetName val="이용총괄표"/>
      <sheetName val="이용내역서"/>
      <sheetName val="양수장"/>
      <sheetName val="관로공사"/>
      <sheetName val="토목일위대가"/>
      <sheetName val="터파기물량"/>
      <sheetName val="양수장내역"/>
      <sheetName val="모터"/>
      <sheetName val="전기공사"/>
      <sheetName val="단가자료"/>
      <sheetName val="DATE"/>
      <sheetName val="터파기및재료"/>
      <sheetName val="48일위(기존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정기온천자원조사(양수시험)"/>
      <sheetName val="일위대가"/>
      <sheetName val="인건비"/>
      <sheetName val="재료비"/>
      <sheetName val="성분분석가"/>
    </sheetNames>
    <sheetDataSet>
      <sheetData sheetId="0">
        <row r="6">
          <cell r="C6">
            <v>1</v>
          </cell>
        </row>
        <row r="7">
          <cell r="C7">
            <v>1</v>
          </cell>
        </row>
        <row r="8">
          <cell r="C8">
            <v>1</v>
          </cell>
        </row>
        <row r="9">
          <cell r="C9">
            <v>1</v>
          </cell>
        </row>
      </sheetData>
      <sheetData sheetId="1">
        <row r="6">
          <cell r="F6">
            <v>1583380</v>
          </cell>
          <cell r="H6">
            <v>166267</v>
          </cell>
          <cell r="J6">
            <v>294000</v>
          </cell>
        </row>
        <row r="31">
          <cell r="F31">
            <v>1669916</v>
          </cell>
          <cell r="H31">
            <v>0</v>
          </cell>
          <cell r="J31">
            <v>305760</v>
          </cell>
        </row>
        <row r="56">
          <cell r="F56">
            <v>271843</v>
          </cell>
          <cell r="H56">
            <v>9166</v>
          </cell>
          <cell r="J56">
            <v>214333</v>
          </cell>
        </row>
        <row r="82">
          <cell r="F82">
            <v>696381</v>
          </cell>
          <cell r="H82">
            <v>0</v>
          </cell>
          <cell r="J82">
            <v>100000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view="pageBreakPreview" zoomScale="85" zoomScaleNormal="100" zoomScaleSheetLayoutView="85" workbookViewId="0">
      <selection activeCell="R4" sqref="R4"/>
    </sheetView>
  </sheetViews>
  <sheetFormatPr defaultColWidth="8" defaultRowHeight="18" customHeight="1"/>
  <cols>
    <col min="1" max="1" width="38.5" style="3" customWidth="1"/>
    <col min="2" max="2" width="5.69921875" style="3" customWidth="1"/>
    <col min="3" max="3" width="5.3984375" style="3" customWidth="1"/>
    <col min="4" max="4" width="12.59765625" style="3" customWidth="1"/>
    <col min="5" max="5" width="12" style="3" customWidth="1"/>
    <col min="6" max="6" width="12.59765625" style="3" customWidth="1"/>
    <col min="7" max="7" width="9" style="3" customWidth="1"/>
    <col min="8" max="8" width="11.19921875" style="3" customWidth="1"/>
    <col min="9" max="9" width="12.09765625" style="3" customWidth="1"/>
    <col min="10" max="10" width="12.59765625" style="3" customWidth="1"/>
    <col min="11" max="11" width="11" style="4" customWidth="1"/>
    <col min="12" max="16384" width="8" style="3"/>
  </cols>
  <sheetData>
    <row r="1" spans="1:11" ht="42" customHeight="1">
      <c r="A1" s="231" t="s">
        <v>206</v>
      </c>
      <c r="B1" s="232"/>
      <c r="C1" s="232"/>
      <c r="D1" s="232"/>
      <c r="E1" s="232"/>
      <c r="F1" s="232"/>
      <c r="G1" s="232"/>
      <c r="H1" s="232"/>
      <c r="I1" s="232"/>
      <c r="J1" s="232"/>
      <c r="K1" s="233"/>
    </row>
    <row r="2" spans="1:11" s="1" customFormat="1" ht="14.4" customHeight="1" thickBot="1">
      <c r="A2" s="51"/>
      <c r="B2" s="52"/>
      <c r="C2" s="52"/>
      <c r="D2" s="52"/>
      <c r="E2" s="52"/>
      <c r="F2" s="52"/>
      <c r="G2" s="52"/>
      <c r="H2" s="52"/>
      <c r="I2" s="52"/>
      <c r="J2" s="52"/>
      <c r="K2" s="53" t="s">
        <v>29</v>
      </c>
    </row>
    <row r="3" spans="1:11" s="2" customFormat="1" ht="29.4" customHeight="1">
      <c r="A3" s="235" t="s">
        <v>30</v>
      </c>
      <c r="B3" s="237" t="s">
        <v>26</v>
      </c>
      <c r="C3" s="239" t="s">
        <v>0</v>
      </c>
      <c r="D3" s="241" t="s">
        <v>3</v>
      </c>
      <c r="E3" s="234" t="s">
        <v>15</v>
      </c>
      <c r="F3" s="234"/>
      <c r="G3" s="234" t="s">
        <v>13</v>
      </c>
      <c r="H3" s="234"/>
      <c r="I3" s="234" t="s">
        <v>14</v>
      </c>
      <c r="J3" s="234"/>
      <c r="K3" s="54" t="s">
        <v>5</v>
      </c>
    </row>
    <row r="4" spans="1:11" s="2" customFormat="1" ht="29.4" customHeight="1" thickBot="1">
      <c r="A4" s="236"/>
      <c r="B4" s="238"/>
      <c r="C4" s="240"/>
      <c r="D4" s="242"/>
      <c r="E4" s="55" t="s">
        <v>1</v>
      </c>
      <c r="F4" s="55" t="s">
        <v>4</v>
      </c>
      <c r="G4" s="55" t="s">
        <v>1</v>
      </c>
      <c r="H4" s="55" t="s">
        <v>4</v>
      </c>
      <c r="I4" s="55" t="s">
        <v>1</v>
      </c>
      <c r="J4" s="55" t="s">
        <v>4</v>
      </c>
      <c r="K4" s="56"/>
    </row>
    <row r="5" spans="1:11" s="2" customFormat="1" ht="29.4" customHeight="1">
      <c r="A5" s="33" t="s">
        <v>21</v>
      </c>
      <c r="B5" s="19">
        <v>1</v>
      </c>
      <c r="C5" s="20" t="s">
        <v>20</v>
      </c>
      <c r="D5" s="21">
        <v>912958</v>
      </c>
      <c r="E5" s="21">
        <v>612358</v>
      </c>
      <c r="F5" s="21">
        <v>612358</v>
      </c>
      <c r="G5" s="21">
        <v>6600</v>
      </c>
      <c r="H5" s="21">
        <v>6600</v>
      </c>
      <c r="I5" s="21">
        <v>294000</v>
      </c>
      <c r="J5" s="21">
        <v>294000</v>
      </c>
      <c r="K5" s="22" t="s">
        <v>18</v>
      </c>
    </row>
    <row r="6" spans="1:11" s="2" customFormat="1" ht="29.4" customHeight="1">
      <c r="A6" s="34" t="s">
        <v>22</v>
      </c>
      <c r="B6" s="23">
        <v>1</v>
      </c>
      <c r="C6" s="10" t="s">
        <v>20</v>
      </c>
      <c r="D6" s="13">
        <v>1039586</v>
      </c>
      <c r="E6" s="13">
        <v>713678</v>
      </c>
      <c r="F6" s="13">
        <v>713678</v>
      </c>
      <c r="G6" s="13">
        <v>2508</v>
      </c>
      <c r="H6" s="13">
        <v>2508</v>
      </c>
      <c r="I6" s="13">
        <v>323400</v>
      </c>
      <c r="J6" s="13">
        <v>323400</v>
      </c>
      <c r="K6" s="24" t="s">
        <v>6</v>
      </c>
    </row>
    <row r="7" spans="1:11" s="2" customFormat="1" ht="29.4" customHeight="1">
      <c r="A7" s="34" t="s">
        <v>23</v>
      </c>
      <c r="B7" s="23">
        <v>1</v>
      </c>
      <c r="C7" s="10" t="s">
        <v>20</v>
      </c>
      <c r="D7" s="13">
        <v>558458</v>
      </c>
      <c r="E7" s="13">
        <v>362458</v>
      </c>
      <c r="F7" s="13">
        <v>362458</v>
      </c>
      <c r="G7" s="13">
        <v>0</v>
      </c>
      <c r="H7" s="13">
        <v>0</v>
      </c>
      <c r="I7" s="13">
        <v>196000</v>
      </c>
      <c r="J7" s="13">
        <v>196000</v>
      </c>
      <c r="K7" s="24" t="s">
        <v>19</v>
      </c>
    </row>
    <row r="8" spans="1:11" s="2" customFormat="1" ht="29.4" customHeight="1">
      <c r="A8" s="35" t="s">
        <v>24</v>
      </c>
      <c r="B8" s="25">
        <v>1</v>
      </c>
      <c r="C8" s="11" t="s">
        <v>16</v>
      </c>
      <c r="D8" s="13">
        <v>1685558</v>
      </c>
      <c r="E8" s="12">
        <v>1254358</v>
      </c>
      <c r="F8" s="13">
        <v>1254358</v>
      </c>
      <c r="G8" s="12">
        <v>0</v>
      </c>
      <c r="H8" s="13">
        <v>0</v>
      </c>
      <c r="I8" s="12">
        <v>431200</v>
      </c>
      <c r="J8" s="13">
        <v>431200</v>
      </c>
      <c r="K8" s="24" t="s">
        <v>7</v>
      </c>
    </row>
    <row r="9" spans="1:11" s="2" customFormat="1" ht="29.4" customHeight="1">
      <c r="A9" s="36" t="s">
        <v>28</v>
      </c>
      <c r="B9" s="25">
        <v>1</v>
      </c>
      <c r="C9" s="11" t="s">
        <v>17</v>
      </c>
      <c r="D9" s="13">
        <v>1112358</v>
      </c>
      <c r="E9" s="12">
        <v>612358</v>
      </c>
      <c r="F9" s="13">
        <v>612358</v>
      </c>
      <c r="G9" s="12">
        <v>0</v>
      </c>
      <c r="H9" s="13">
        <v>0</v>
      </c>
      <c r="I9" s="12">
        <v>500000</v>
      </c>
      <c r="J9" s="13">
        <v>500000</v>
      </c>
      <c r="K9" s="24" t="s">
        <v>25</v>
      </c>
    </row>
    <row r="10" spans="1:11" s="2" customFormat="1" ht="29.4" customHeight="1" thickBot="1">
      <c r="A10" s="37" t="s">
        <v>27</v>
      </c>
      <c r="B10" s="26"/>
      <c r="C10" s="16"/>
      <c r="D10" s="27">
        <v>5308918</v>
      </c>
      <c r="E10" s="17"/>
      <c r="F10" s="27">
        <v>3555210</v>
      </c>
      <c r="G10" s="17"/>
      <c r="H10" s="27">
        <v>9108</v>
      </c>
      <c r="I10" s="17"/>
      <c r="J10" s="27">
        <v>1744600</v>
      </c>
      <c r="K10" s="18"/>
    </row>
    <row r="11" spans="1:11" s="2" customFormat="1" ht="29.4" customHeight="1">
      <c r="A11" s="38" t="s">
        <v>8</v>
      </c>
      <c r="B11" s="28"/>
      <c r="C11" s="14"/>
      <c r="D11" s="39">
        <v>2133126</v>
      </c>
      <c r="E11" s="15"/>
      <c r="F11" s="21"/>
      <c r="G11" s="15"/>
      <c r="H11" s="21"/>
      <c r="I11" s="15"/>
      <c r="J11" s="21"/>
      <c r="K11" s="40">
        <v>0.6</v>
      </c>
    </row>
    <row r="12" spans="1:11" s="2" customFormat="1" ht="29.4" customHeight="1" thickBot="1">
      <c r="A12" s="41" t="s">
        <v>9</v>
      </c>
      <c r="B12" s="26"/>
      <c r="C12" s="16"/>
      <c r="D12" s="42">
        <v>1137667</v>
      </c>
      <c r="E12" s="17"/>
      <c r="F12" s="17"/>
      <c r="G12" s="17"/>
      <c r="H12" s="17"/>
      <c r="I12" s="17"/>
      <c r="J12" s="17"/>
      <c r="K12" s="43">
        <v>0.2</v>
      </c>
    </row>
    <row r="13" spans="1:11" s="2" customFormat="1" ht="29.4" customHeight="1">
      <c r="A13" s="44" t="s">
        <v>10</v>
      </c>
      <c r="B13" s="28"/>
      <c r="C13" s="14"/>
      <c r="D13" s="39">
        <v>8500000</v>
      </c>
      <c r="E13" s="15"/>
      <c r="F13" s="15"/>
      <c r="G13" s="15"/>
      <c r="H13" s="15"/>
      <c r="I13" s="15"/>
      <c r="J13" s="15"/>
      <c r="K13" s="45"/>
    </row>
    <row r="14" spans="1:11" s="2" customFormat="1" ht="29.4" customHeight="1" thickBot="1">
      <c r="A14" s="46" t="s">
        <v>11</v>
      </c>
      <c r="B14" s="26"/>
      <c r="C14" s="16"/>
      <c r="D14" s="47">
        <v>850000</v>
      </c>
      <c r="E14" s="17"/>
      <c r="F14" s="17"/>
      <c r="G14" s="17"/>
      <c r="H14" s="17"/>
      <c r="I14" s="17"/>
      <c r="J14" s="17"/>
      <c r="K14" s="48">
        <v>0.1</v>
      </c>
    </row>
    <row r="15" spans="1:11" s="2" customFormat="1" ht="29.4" customHeight="1" thickBot="1">
      <c r="A15" s="49" t="s">
        <v>12</v>
      </c>
      <c r="B15" s="29"/>
      <c r="C15" s="30"/>
      <c r="D15" s="50">
        <v>9350000</v>
      </c>
      <c r="E15" s="31"/>
      <c r="F15" s="31"/>
      <c r="G15" s="31"/>
      <c r="H15" s="31"/>
      <c r="I15" s="31"/>
      <c r="J15" s="31"/>
      <c r="K15" s="32"/>
    </row>
    <row r="16" spans="1:11" s="2" customFormat="1" ht="24.6" customHeight="1" thickBot="1">
      <c r="A16" s="5"/>
      <c r="B16" s="6"/>
      <c r="C16" s="7"/>
      <c r="D16" s="9"/>
      <c r="E16" s="9"/>
      <c r="F16" s="9"/>
      <c r="G16" s="9"/>
      <c r="H16" s="9"/>
      <c r="I16" s="9"/>
      <c r="J16" s="9"/>
      <c r="K16" s="8"/>
    </row>
    <row r="17" spans="1:8" ht="18" customHeight="1">
      <c r="A17" s="57" t="s">
        <v>31</v>
      </c>
      <c r="B17" s="58"/>
      <c r="C17" s="58"/>
      <c r="D17" s="58"/>
      <c r="E17" s="58"/>
      <c r="F17" s="58"/>
      <c r="G17" s="59"/>
      <c r="H17" s="60"/>
    </row>
    <row r="18" spans="1:8" ht="18" customHeight="1">
      <c r="A18" s="61" t="s">
        <v>32</v>
      </c>
      <c r="B18" s="62"/>
      <c r="C18" s="62"/>
      <c r="D18" s="62"/>
      <c r="E18" s="62"/>
      <c r="F18" s="62"/>
      <c r="G18" s="63"/>
      <c r="H18" s="64"/>
    </row>
    <row r="19" spans="1:8" ht="18" customHeight="1">
      <c r="A19" s="61" t="s">
        <v>33</v>
      </c>
      <c r="B19" s="62"/>
      <c r="C19" s="62"/>
      <c r="D19" s="62"/>
      <c r="E19" s="62"/>
      <c r="F19" s="62"/>
      <c r="G19" s="63"/>
      <c r="H19" s="64"/>
    </row>
    <row r="20" spans="1:8" ht="18" customHeight="1">
      <c r="A20" s="61" t="s">
        <v>34</v>
      </c>
      <c r="B20" s="62"/>
      <c r="C20" s="62"/>
      <c r="D20" s="62"/>
      <c r="E20" s="62"/>
      <c r="F20" s="62"/>
      <c r="G20" s="63"/>
      <c r="H20" s="64"/>
    </row>
    <row r="21" spans="1:8" ht="18" customHeight="1">
      <c r="A21" s="61" t="s">
        <v>35</v>
      </c>
      <c r="B21" s="62"/>
      <c r="C21" s="62"/>
      <c r="D21" s="62"/>
      <c r="E21" s="62"/>
      <c r="F21" s="62"/>
      <c r="G21" s="63"/>
      <c r="H21" s="64"/>
    </row>
    <row r="22" spans="1:8" ht="18" customHeight="1" thickBot="1">
      <c r="A22" s="65" t="s">
        <v>36</v>
      </c>
      <c r="B22" s="66"/>
      <c r="C22" s="66"/>
      <c r="D22" s="66"/>
      <c r="E22" s="66"/>
      <c r="F22" s="66"/>
      <c r="G22" s="67"/>
      <c r="H22" s="68"/>
    </row>
  </sheetData>
  <mergeCells count="8">
    <mergeCell ref="A1:K1"/>
    <mergeCell ref="E3:F3"/>
    <mergeCell ref="G3:H3"/>
    <mergeCell ref="I3:J3"/>
    <mergeCell ref="A3:A4"/>
    <mergeCell ref="B3:B4"/>
    <mergeCell ref="C3:C4"/>
    <mergeCell ref="D3:D4"/>
  </mergeCells>
  <phoneticPr fontId="2" type="noConversion"/>
  <pageMargins left="0.76" right="0.27559055118110237" top="0.94488188976377963" bottom="0.70866141732283472" header="0.78740157480314965" footer="0.19685039370078741"/>
  <pageSetup paperSize="9" scale="8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view="pageBreakPreview" topLeftCell="A4" zoomScale="85" zoomScaleNormal="85" zoomScaleSheetLayoutView="85" workbookViewId="0">
      <selection activeCell="B28" sqref="B28"/>
    </sheetView>
  </sheetViews>
  <sheetFormatPr defaultRowHeight="15.6"/>
  <cols>
    <col min="1" max="1" width="39.5" customWidth="1"/>
    <col min="2" max="2" width="5.09765625" customWidth="1"/>
    <col min="3" max="3" width="4.3984375" customWidth="1"/>
    <col min="4" max="4" width="5.3984375" customWidth="1"/>
    <col min="5" max="5" width="10.3984375" customWidth="1"/>
    <col min="12" max="12" width="10.3984375" customWidth="1"/>
  </cols>
  <sheetData>
    <row r="1" spans="1:12" ht="24" customHeight="1">
      <c r="A1" s="231" t="s">
        <v>72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3"/>
    </row>
    <row r="2" spans="1:12" ht="24" customHeight="1" thickBot="1">
      <c r="A2" s="69"/>
      <c r="B2" s="70"/>
      <c r="C2" s="71"/>
      <c r="D2" s="72"/>
      <c r="E2" s="73"/>
      <c r="F2" s="73"/>
      <c r="G2" s="73"/>
      <c r="H2" s="73"/>
      <c r="I2" s="73"/>
      <c r="J2" s="73"/>
      <c r="K2" s="73"/>
      <c r="L2" s="74" t="s">
        <v>42</v>
      </c>
    </row>
    <row r="3" spans="1:12" ht="24" customHeight="1">
      <c r="A3" s="235" t="s">
        <v>43</v>
      </c>
      <c r="B3" s="243" t="s">
        <v>44</v>
      </c>
      <c r="C3" s="245" t="s">
        <v>45</v>
      </c>
      <c r="D3" s="239" t="s">
        <v>0</v>
      </c>
      <c r="E3" s="241" t="s">
        <v>3</v>
      </c>
      <c r="F3" s="234" t="s">
        <v>46</v>
      </c>
      <c r="G3" s="234"/>
      <c r="H3" s="234" t="s">
        <v>47</v>
      </c>
      <c r="I3" s="234"/>
      <c r="J3" s="234" t="s">
        <v>49</v>
      </c>
      <c r="K3" s="234"/>
      <c r="L3" s="247" t="s">
        <v>5</v>
      </c>
    </row>
    <row r="4" spans="1:12" ht="24" customHeight="1" thickBot="1">
      <c r="A4" s="236"/>
      <c r="B4" s="244"/>
      <c r="C4" s="246"/>
      <c r="D4" s="240"/>
      <c r="E4" s="242"/>
      <c r="F4" s="55" t="s">
        <v>1</v>
      </c>
      <c r="G4" s="55" t="s">
        <v>4</v>
      </c>
      <c r="H4" s="55" t="s">
        <v>1</v>
      </c>
      <c r="I4" s="55" t="s">
        <v>4</v>
      </c>
      <c r="J4" s="55" t="s">
        <v>1</v>
      </c>
      <c r="K4" s="55" t="s">
        <v>4</v>
      </c>
      <c r="L4" s="248"/>
    </row>
    <row r="5" spans="1:12" ht="24" customHeight="1">
      <c r="A5" s="75" t="s">
        <v>50</v>
      </c>
      <c r="B5" s="76"/>
      <c r="C5" s="77">
        <v>1</v>
      </c>
      <c r="D5" s="20" t="s">
        <v>52</v>
      </c>
      <c r="E5" s="78">
        <f t="shared" ref="E5:E11" si="0">SUM(G5,I5,K5)</f>
        <v>2102762</v>
      </c>
      <c r="F5" s="78">
        <v>1408222</v>
      </c>
      <c r="G5" s="78">
        <v>1408222</v>
      </c>
      <c r="H5" s="78">
        <v>194040</v>
      </c>
      <c r="I5" s="78">
        <v>194040</v>
      </c>
      <c r="J5" s="78">
        <v>500500</v>
      </c>
      <c r="K5" s="78">
        <v>500500</v>
      </c>
      <c r="L5" s="22" t="s">
        <v>53</v>
      </c>
    </row>
    <row r="6" spans="1:12" ht="24" customHeight="1">
      <c r="A6" s="36" t="s">
        <v>54</v>
      </c>
      <c r="B6" s="79"/>
      <c r="C6" s="80">
        <v>1</v>
      </c>
      <c r="D6" s="10" t="s">
        <v>51</v>
      </c>
      <c r="E6" s="81">
        <f t="shared" si="0"/>
        <v>2370341</v>
      </c>
      <c r="F6" s="81">
        <v>2085483</v>
      </c>
      <c r="G6" s="81">
        <v>2085483</v>
      </c>
      <c r="H6" s="81">
        <v>30338</v>
      </c>
      <c r="I6" s="81">
        <v>30338</v>
      </c>
      <c r="J6" s="81">
        <v>254520</v>
      </c>
      <c r="K6" s="81">
        <v>254520</v>
      </c>
      <c r="L6" s="24" t="s">
        <v>6</v>
      </c>
    </row>
    <row r="7" spans="1:12" ht="24" customHeight="1">
      <c r="A7" s="36" t="s">
        <v>55</v>
      </c>
      <c r="B7" s="79"/>
      <c r="C7" s="80">
        <v>1</v>
      </c>
      <c r="D7" s="10" t="s">
        <v>51</v>
      </c>
      <c r="E7" s="81">
        <f t="shared" si="0"/>
        <v>925258</v>
      </c>
      <c r="F7" s="81">
        <v>862258</v>
      </c>
      <c r="G7" s="81">
        <v>862258</v>
      </c>
      <c r="H7" s="81">
        <v>0</v>
      </c>
      <c r="I7" s="81">
        <v>0</v>
      </c>
      <c r="J7" s="81">
        <v>63000</v>
      </c>
      <c r="K7" s="81">
        <v>63000</v>
      </c>
      <c r="L7" s="24" t="s">
        <v>19</v>
      </c>
    </row>
    <row r="8" spans="1:12" ht="24" customHeight="1">
      <c r="A8" s="82" t="s">
        <v>56</v>
      </c>
      <c r="B8" s="79"/>
      <c r="C8" s="83">
        <v>1</v>
      </c>
      <c r="D8" s="11" t="s">
        <v>51</v>
      </c>
      <c r="E8" s="81">
        <f t="shared" si="0"/>
        <v>4628542</v>
      </c>
      <c r="F8" s="84">
        <v>3801342</v>
      </c>
      <c r="G8" s="81">
        <v>3801342</v>
      </c>
      <c r="H8" s="84">
        <v>0</v>
      </c>
      <c r="I8" s="81">
        <v>0</v>
      </c>
      <c r="J8" s="84">
        <v>827200</v>
      </c>
      <c r="K8" s="81">
        <v>827200</v>
      </c>
      <c r="L8" s="24" t="s">
        <v>7</v>
      </c>
    </row>
    <row r="9" spans="1:12" ht="24" customHeight="1">
      <c r="A9" s="82" t="s">
        <v>58</v>
      </c>
      <c r="B9" s="79"/>
      <c r="C9" s="83">
        <v>1</v>
      </c>
      <c r="D9" s="11" t="s">
        <v>59</v>
      </c>
      <c r="E9" s="81">
        <f t="shared" si="0"/>
        <v>4995922</v>
      </c>
      <c r="F9" s="84">
        <v>3936072</v>
      </c>
      <c r="G9" s="81">
        <v>3936072</v>
      </c>
      <c r="H9" s="84">
        <v>2200</v>
      </c>
      <c r="I9" s="81">
        <v>2200</v>
      </c>
      <c r="J9" s="84">
        <v>1057650</v>
      </c>
      <c r="K9" s="81">
        <v>1057650</v>
      </c>
      <c r="L9" s="24" t="s">
        <v>39</v>
      </c>
    </row>
    <row r="10" spans="1:12" ht="24" customHeight="1">
      <c r="A10" s="82" t="s">
        <v>60</v>
      </c>
      <c r="B10" s="79"/>
      <c r="C10" s="83">
        <v>1</v>
      </c>
      <c r="D10" s="11" t="s">
        <v>51</v>
      </c>
      <c r="E10" s="81">
        <f t="shared" si="0"/>
        <v>0</v>
      </c>
      <c r="F10" s="84">
        <v>0</v>
      </c>
      <c r="G10" s="81">
        <v>0</v>
      </c>
      <c r="H10" s="84">
        <v>0</v>
      </c>
      <c r="I10" s="81">
        <v>0</v>
      </c>
      <c r="J10" s="84">
        <v>0</v>
      </c>
      <c r="K10" s="81">
        <v>0</v>
      </c>
      <c r="L10" s="24" t="s">
        <v>40</v>
      </c>
    </row>
    <row r="11" spans="1:12" ht="24" customHeight="1" thickBot="1">
      <c r="A11" s="85" t="s">
        <v>61</v>
      </c>
      <c r="B11" s="86"/>
      <c r="C11" s="87">
        <v>1</v>
      </c>
      <c r="D11" s="88" t="s">
        <v>63</v>
      </c>
      <c r="E11" s="89">
        <f t="shared" si="0"/>
        <v>1724716</v>
      </c>
      <c r="F11" s="90">
        <v>1224716</v>
      </c>
      <c r="G11" s="89">
        <v>1224716</v>
      </c>
      <c r="H11" s="90">
        <v>0</v>
      </c>
      <c r="I11" s="89">
        <v>0</v>
      </c>
      <c r="J11" s="90">
        <v>500000</v>
      </c>
      <c r="K11" s="89">
        <v>500000</v>
      </c>
      <c r="L11" s="91" t="s">
        <v>41</v>
      </c>
    </row>
    <row r="12" spans="1:12" ht="24" customHeight="1" thickBot="1">
      <c r="A12" s="92" t="s">
        <v>64</v>
      </c>
      <c r="B12" s="93"/>
      <c r="C12" s="94"/>
      <c r="D12" s="94"/>
      <c r="E12" s="95">
        <f>SUM(E5:E11)</f>
        <v>16747541</v>
      </c>
      <c r="F12" s="95"/>
      <c r="G12" s="95">
        <f>SUM(G5:G11)</f>
        <v>13318093</v>
      </c>
      <c r="H12" s="96"/>
      <c r="I12" s="95">
        <f>SUM(I5:I11)</f>
        <v>226578</v>
      </c>
      <c r="J12" s="96"/>
      <c r="K12" s="95">
        <f>SUM(K5:K11)</f>
        <v>3202870</v>
      </c>
      <c r="L12" s="97"/>
    </row>
    <row r="13" spans="1:12" ht="24" customHeight="1">
      <c r="A13" s="38" t="s">
        <v>65</v>
      </c>
      <c r="B13" s="76"/>
      <c r="C13" s="98"/>
      <c r="D13" s="98"/>
      <c r="E13" s="39">
        <f>TRUNC(G12*L13)</f>
        <v>8656760</v>
      </c>
      <c r="F13" s="39"/>
      <c r="G13" s="39"/>
      <c r="H13" s="15"/>
      <c r="I13" s="15"/>
      <c r="J13" s="15"/>
      <c r="K13" s="15"/>
      <c r="L13" s="40">
        <v>0.65</v>
      </c>
    </row>
    <row r="14" spans="1:12" ht="24" customHeight="1" thickBot="1">
      <c r="A14" s="41" t="s">
        <v>66</v>
      </c>
      <c r="B14" s="99"/>
      <c r="C14" s="100"/>
      <c r="D14" s="100"/>
      <c r="E14" s="42">
        <f>TRUNC((SUM(G12,E13)*L14))</f>
        <v>4394970</v>
      </c>
      <c r="F14" s="42"/>
      <c r="G14" s="42"/>
      <c r="H14" s="17"/>
      <c r="I14" s="17"/>
      <c r="J14" s="17"/>
      <c r="K14" s="17"/>
      <c r="L14" s="43">
        <v>0.2</v>
      </c>
    </row>
    <row r="15" spans="1:12" ht="24" customHeight="1">
      <c r="A15" s="44" t="s">
        <v>68</v>
      </c>
      <c r="B15" s="76"/>
      <c r="C15" s="98"/>
      <c r="D15" s="98"/>
      <c r="E15" s="39">
        <f>ROUNDDOWN(SUM(E12:E14),-6)</f>
        <v>29000000</v>
      </c>
      <c r="F15" s="39"/>
      <c r="G15" s="39"/>
      <c r="H15" s="15"/>
      <c r="I15" s="15"/>
      <c r="J15" s="15"/>
      <c r="K15" s="15"/>
      <c r="L15" s="45"/>
    </row>
    <row r="16" spans="1:12" ht="24" customHeight="1" thickBot="1">
      <c r="A16" s="46" t="s">
        <v>70</v>
      </c>
      <c r="B16" s="99"/>
      <c r="C16" s="100"/>
      <c r="D16" s="100"/>
      <c r="E16" s="47">
        <f>TRUNC((E15*L16)/10)*10</f>
        <v>2900000</v>
      </c>
      <c r="F16" s="42"/>
      <c r="G16" s="42"/>
      <c r="H16" s="17"/>
      <c r="I16" s="17"/>
      <c r="J16" s="17"/>
      <c r="K16" s="17"/>
      <c r="L16" s="48">
        <v>0.1</v>
      </c>
    </row>
    <row r="17" spans="1:12" ht="24" customHeight="1" thickBot="1">
      <c r="A17" s="92" t="s">
        <v>71</v>
      </c>
      <c r="B17" s="93"/>
      <c r="C17" s="94"/>
      <c r="D17" s="94"/>
      <c r="E17" s="101">
        <f>SUM(E15:E16)</f>
        <v>31900000</v>
      </c>
      <c r="F17" s="101"/>
      <c r="G17" s="101"/>
      <c r="H17" s="102"/>
      <c r="I17" s="102"/>
      <c r="J17" s="102"/>
      <c r="K17" s="102"/>
      <c r="L17" s="97"/>
    </row>
    <row r="18" spans="1:12" ht="16.2" thickBo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4"/>
    </row>
    <row r="19" spans="1:12">
      <c r="A19" s="57" t="s">
        <v>31</v>
      </c>
      <c r="B19" s="58"/>
      <c r="C19" s="58"/>
      <c r="D19" s="58"/>
      <c r="E19" s="58"/>
      <c r="F19" s="58"/>
      <c r="G19" s="59"/>
      <c r="H19" s="59"/>
      <c r="I19" s="60"/>
      <c r="J19" s="3"/>
      <c r="K19" s="3"/>
      <c r="L19" s="4"/>
    </row>
    <row r="20" spans="1:12">
      <c r="A20" s="61" t="s">
        <v>32</v>
      </c>
      <c r="B20" s="62"/>
      <c r="C20" s="62"/>
      <c r="D20" s="62"/>
      <c r="E20" s="62"/>
      <c r="F20" s="62"/>
      <c r="G20" s="63"/>
      <c r="H20" s="63"/>
      <c r="I20" s="64"/>
      <c r="J20" s="3"/>
      <c r="K20" s="3"/>
      <c r="L20" s="4"/>
    </row>
    <row r="21" spans="1:12">
      <c r="A21" s="61" t="s">
        <v>33</v>
      </c>
      <c r="B21" s="62"/>
      <c r="C21" s="62"/>
      <c r="D21" s="62"/>
      <c r="E21" s="62"/>
      <c r="F21" s="62"/>
      <c r="G21" s="63"/>
      <c r="H21" s="63"/>
      <c r="I21" s="64"/>
      <c r="J21" s="3"/>
      <c r="K21" s="3"/>
      <c r="L21" s="4"/>
    </row>
    <row r="22" spans="1:12">
      <c r="A22" s="61" t="s">
        <v>34</v>
      </c>
      <c r="B22" s="62"/>
      <c r="C22" s="62"/>
      <c r="D22" s="62"/>
      <c r="E22" s="62"/>
      <c r="F22" s="62"/>
      <c r="G22" s="63"/>
      <c r="H22" s="63"/>
      <c r="I22" s="64"/>
      <c r="J22" s="3"/>
      <c r="K22" s="3"/>
      <c r="L22" s="4"/>
    </row>
    <row r="23" spans="1:12">
      <c r="A23" s="61" t="s">
        <v>35</v>
      </c>
      <c r="B23" s="62"/>
      <c r="C23" s="62"/>
      <c r="D23" s="62"/>
      <c r="E23" s="62"/>
      <c r="F23" s="62"/>
      <c r="G23" s="63"/>
      <c r="H23" s="63"/>
      <c r="I23" s="64"/>
      <c r="J23" s="3"/>
      <c r="K23" s="3"/>
      <c r="L23" s="4"/>
    </row>
    <row r="24" spans="1:12" ht="16.2" thickBot="1">
      <c r="A24" s="65" t="s">
        <v>36</v>
      </c>
      <c r="B24" s="66"/>
      <c r="C24" s="66"/>
      <c r="D24" s="66"/>
      <c r="E24" s="66"/>
      <c r="F24" s="66"/>
      <c r="G24" s="67"/>
      <c r="H24" s="67"/>
      <c r="I24" s="68"/>
      <c r="J24" s="3"/>
      <c r="K24" s="3"/>
      <c r="L24" s="4"/>
    </row>
  </sheetData>
  <mergeCells count="10">
    <mergeCell ref="A1:L1"/>
    <mergeCell ref="A3:A4"/>
    <mergeCell ref="B3:B4"/>
    <mergeCell ref="C3:C4"/>
    <mergeCell ref="D3:D4"/>
    <mergeCell ref="E3:E4"/>
    <mergeCell ref="F3:G3"/>
    <mergeCell ref="H3:I3"/>
    <mergeCell ref="J3:K3"/>
    <mergeCell ref="L3:L4"/>
  </mergeCells>
  <phoneticPr fontId="3" type="noConversion"/>
  <pageMargins left="0.59" right="0.37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view="pageBreakPreview" zoomScale="85" zoomScaleNormal="100" zoomScaleSheetLayoutView="85" workbookViewId="0">
      <selection activeCell="E17" sqref="E17"/>
    </sheetView>
  </sheetViews>
  <sheetFormatPr defaultRowHeight="15.6"/>
  <cols>
    <col min="1" max="1" width="38.69921875" customWidth="1"/>
    <col min="2" max="2" width="3.59765625" customWidth="1"/>
    <col min="3" max="3" width="4.3984375" customWidth="1"/>
    <col min="4" max="4" width="4.19921875" customWidth="1"/>
    <col min="12" max="12" width="10" customWidth="1"/>
  </cols>
  <sheetData>
    <row r="1" spans="1:12" ht="17.399999999999999">
      <c r="A1" s="231" t="s">
        <v>100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3"/>
    </row>
    <row r="2" spans="1:12" ht="16.2" thickBot="1">
      <c r="A2" s="69"/>
      <c r="B2" s="70"/>
      <c r="C2" s="71"/>
      <c r="D2" s="72"/>
      <c r="E2" s="73"/>
      <c r="F2" s="73"/>
      <c r="G2" s="73"/>
      <c r="H2" s="73"/>
      <c r="I2" s="73"/>
      <c r="J2" s="73"/>
      <c r="K2" s="73"/>
      <c r="L2" s="74" t="s">
        <v>73</v>
      </c>
    </row>
    <row r="3" spans="1:12" ht="24.6" customHeight="1">
      <c r="A3" s="235" t="s">
        <v>2</v>
      </c>
      <c r="B3" s="243" t="s">
        <v>74</v>
      </c>
      <c r="C3" s="245" t="s">
        <v>75</v>
      </c>
      <c r="D3" s="239" t="s">
        <v>0</v>
      </c>
      <c r="E3" s="241" t="s">
        <v>3</v>
      </c>
      <c r="F3" s="234" t="s">
        <v>76</v>
      </c>
      <c r="G3" s="234"/>
      <c r="H3" s="234" t="s">
        <v>77</v>
      </c>
      <c r="I3" s="234"/>
      <c r="J3" s="234" t="s">
        <v>78</v>
      </c>
      <c r="K3" s="234"/>
      <c r="L3" s="247" t="s">
        <v>5</v>
      </c>
    </row>
    <row r="4" spans="1:12" ht="24.6" customHeight="1" thickBot="1">
      <c r="A4" s="236"/>
      <c r="B4" s="244"/>
      <c r="C4" s="246"/>
      <c r="D4" s="240"/>
      <c r="E4" s="242"/>
      <c r="F4" s="55" t="s">
        <v>1</v>
      </c>
      <c r="G4" s="55" t="s">
        <v>4</v>
      </c>
      <c r="H4" s="55" t="s">
        <v>1</v>
      </c>
      <c r="I4" s="55" t="s">
        <v>4</v>
      </c>
      <c r="J4" s="55" t="s">
        <v>1</v>
      </c>
      <c r="K4" s="55" t="s">
        <v>4</v>
      </c>
      <c r="L4" s="248"/>
    </row>
    <row r="5" spans="1:12" ht="24.6" customHeight="1">
      <c r="A5" s="75" t="s">
        <v>79</v>
      </c>
      <c r="B5" s="76"/>
      <c r="C5" s="103">
        <v>1</v>
      </c>
      <c r="D5" s="104" t="s">
        <v>80</v>
      </c>
      <c r="E5" s="78">
        <f t="shared" ref="E5:E11" si="0">SUM(G5,I5,K5)</f>
        <v>2102762</v>
      </c>
      <c r="F5" s="78">
        <v>1408222</v>
      </c>
      <c r="G5" s="78">
        <v>1408222</v>
      </c>
      <c r="H5" s="78">
        <v>194040</v>
      </c>
      <c r="I5" s="78">
        <v>194040</v>
      </c>
      <c r="J5" s="78">
        <v>500500</v>
      </c>
      <c r="K5" s="78">
        <v>500500</v>
      </c>
      <c r="L5" s="105" t="s">
        <v>81</v>
      </c>
    </row>
    <row r="6" spans="1:12" ht="24.6" customHeight="1">
      <c r="A6" s="36" t="s">
        <v>82</v>
      </c>
      <c r="B6" s="79"/>
      <c r="C6" s="106">
        <v>1</v>
      </c>
      <c r="D6" s="107" t="s">
        <v>83</v>
      </c>
      <c r="E6" s="81">
        <f t="shared" si="0"/>
        <v>0</v>
      </c>
      <c r="F6" s="81">
        <v>0</v>
      </c>
      <c r="G6" s="81">
        <v>0</v>
      </c>
      <c r="H6" s="81">
        <v>0</v>
      </c>
      <c r="I6" s="81">
        <v>0</v>
      </c>
      <c r="J6" s="81">
        <v>0</v>
      </c>
      <c r="K6" s="81">
        <v>0</v>
      </c>
      <c r="L6" s="108" t="s">
        <v>6</v>
      </c>
    </row>
    <row r="7" spans="1:12" ht="24.6" customHeight="1">
      <c r="A7" s="36" t="s">
        <v>84</v>
      </c>
      <c r="B7" s="79"/>
      <c r="C7" s="106">
        <v>1</v>
      </c>
      <c r="D7" s="107" t="s">
        <v>85</v>
      </c>
      <c r="E7" s="81">
        <f t="shared" si="0"/>
        <v>925258</v>
      </c>
      <c r="F7" s="81">
        <v>862258</v>
      </c>
      <c r="G7" s="81">
        <v>862258</v>
      </c>
      <c r="H7" s="81">
        <v>0</v>
      </c>
      <c r="I7" s="81">
        <v>0</v>
      </c>
      <c r="J7" s="81">
        <v>63000</v>
      </c>
      <c r="K7" s="81">
        <v>63000</v>
      </c>
      <c r="L7" s="108" t="s">
        <v>19</v>
      </c>
    </row>
    <row r="8" spans="1:12" ht="24.6" customHeight="1">
      <c r="A8" s="82" t="s">
        <v>86</v>
      </c>
      <c r="B8" s="79"/>
      <c r="C8" s="109">
        <v>1</v>
      </c>
      <c r="D8" s="110" t="s">
        <v>83</v>
      </c>
      <c r="E8" s="81">
        <f t="shared" si="0"/>
        <v>4628542</v>
      </c>
      <c r="F8" s="84">
        <v>3801342</v>
      </c>
      <c r="G8" s="81">
        <v>3801342</v>
      </c>
      <c r="H8" s="84">
        <v>0</v>
      </c>
      <c r="I8" s="81">
        <v>0</v>
      </c>
      <c r="J8" s="84">
        <v>827200</v>
      </c>
      <c r="K8" s="81">
        <v>827200</v>
      </c>
      <c r="L8" s="108" t="s">
        <v>7</v>
      </c>
    </row>
    <row r="9" spans="1:12" ht="24.6" customHeight="1">
      <c r="A9" s="82" t="s">
        <v>57</v>
      </c>
      <c r="B9" s="79"/>
      <c r="C9" s="109">
        <v>1</v>
      </c>
      <c r="D9" s="110" t="s">
        <v>83</v>
      </c>
      <c r="E9" s="81">
        <f t="shared" si="0"/>
        <v>4995922</v>
      </c>
      <c r="F9" s="84">
        <v>3936072</v>
      </c>
      <c r="G9" s="81">
        <v>3936072</v>
      </c>
      <c r="H9" s="84">
        <v>2200</v>
      </c>
      <c r="I9" s="81">
        <v>2200</v>
      </c>
      <c r="J9" s="84">
        <v>1057650</v>
      </c>
      <c r="K9" s="81">
        <v>1057650</v>
      </c>
      <c r="L9" s="108" t="s">
        <v>39</v>
      </c>
    </row>
    <row r="10" spans="1:12" ht="24.6" customHeight="1">
      <c r="A10" s="82" t="s">
        <v>87</v>
      </c>
      <c r="B10" s="79"/>
      <c r="C10" s="109">
        <v>1</v>
      </c>
      <c r="D10" s="110" t="s">
        <v>83</v>
      </c>
      <c r="E10" s="81">
        <f t="shared" si="0"/>
        <v>0</v>
      </c>
      <c r="F10" s="84">
        <v>0</v>
      </c>
      <c r="G10" s="81">
        <v>0</v>
      </c>
      <c r="H10" s="84">
        <v>0</v>
      </c>
      <c r="I10" s="81">
        <v>0</v>
      </c>
      <c r="J10" s="84">
        <v>0</v>
      </c>
      <c r="K10" s="81">
        <v>0</v>
      </c>
      <c r="L10" s="108" t="s">
        <v>40</v>
      </c>
    </row>
    <row r="11" spans="1:12" ht="24.6" customHeight="1" thickBot="1">
      <c r="A11" s="85" t="s">
        <v>88</v>
      </c>
      <c r="B11" s="86"/>
      <c r="C11" s="111">
        <v>1</v>
      </c>
      <c r="D11" s="112" t="s">
        <v>89</v>
      </c>
      <c r="E11" s="89">
        <f t="shared" si="0"/>
        <v>1724716</v>
      </c>
      <c r="F11" s="90">
        <v>1224716</v>
      </c>
      <c r="G11" s="89">
        <v>1224716</v>
      </c>
      <c r="H11" s="90">
        <v>0</v>
      </c>
      <c r="I11" s="89">
        <v>0</v>
      </c>
      <c r="J11" s="90">
        <v>500000</v>
      </c>
      <c r="K11" s="89">
        <v>500000</v>
      </c>
      <c r="L11" s="113" t="s">
        <v>41</v>
      </c>
    </row>
    <row r="12" spans="1:12" ht="24.6" customHeight="1" thickBot="1">
      <c r="A12" s="92" t="s">
        <v>90</v>
      </c>
      <c r="B12" s="93"/>
      <c r="C12" s="114"/>
      <c r="D12" s="114"/>
      <c r="E12" s="95">
        <f>SUM(E5:E11)</f>
        <v>14377200</v>
      </c>
      <c r="F12" s="95"/>
      <c r="G12" s="95">
        <f>SUM(G5:G11)</f>
        <v>11232610</v>
      </c>
      <c r="H12" s="96"/>
      <c r="I12" s="95">
        <f>SUM(I5:I11)</f>
        <v>196240</v>
      </c>
      <c r="J12" s="96"/>
      <c r="K12" s="95">
        <f>SUM(K5:K11)</f>
        <v>2948350</v>
      </c>
      <c r="L12" s="115"/>
    </row>
    <row r="13" spans="1:12" ht="24.6" customHeight="1">
      <c r="A13" s="38" t="s">
        <v>92</v>
      </c>
      <c r="B13" s="76"/>
      <c r="C13" s="116"/>
      <c r="D13" s="116"/>
      <c r="E13" s="117">
        <f>TRUNC(G12*L13)</f>
        <v>7301196</v>
      </c>
      <c r="F13" s="117"/>
      <c r="G13" s="117"/>
      <c r="H13" s="118"/>
      <c r="I13" s="118"/>
      <c r="J13" s="118"/>
      <c r="K13" s="118"/>
      <c r="L13" s="119">
        <v>0.65</v>
      </c>
    </row>
    <row r="14" spans="1:12" ht="24.6" customHeight="1" thickBot="1">
      <c r="A14" s="41" t="s">
        <v>93</v>
      </c>
      <c r="B14" s="99"/>
      <c r="C14" s="120"/>
      <c r="D14" s="120"/>
      <c r="E14" s="121">
        <f>TRUNC((SUM(G12,E13)*L14))</f>
        <v>3706761</v>
      </c>
      <c r="F14" s="121"/>
      <c r="G14" s="121"/>
      <c r="H14" s="122"/>
      <c r="I14" s="122"/>
      <c r="J14" s="122"/>
      <c r="K14" s="122"/>
      <c r="L14" s="123">
        <v>0.2</v>
      </c>
    </row>
    <row r="15" spans="1:12" ht="24.6" customHeight="1">
      <c r="A15" s="44" t="s">
        <v>94</v>
      </c>
      <c r="B15" s="76"/>
      <c r="C15" s="116"/>
      <c r="D15" s="116"/>
      <c r="E15" s="117">
        <f>ROUNDDOWN(SUM(E12:E14),-6)</f>
        <v>25000000</v>
      </c>
      <c r="F15" s="117"/>
      <c r="G15" s="117"/>
      <c r="H15" s="118"/>
      <c r="I15" s="118"/>
      <c r="J15" s="118"/>
      <c r="K15" s="118"/>
      <c r="L15" s="124"/>
    </row>
    <row r="16" spans="1:12" ht="24.6" customHeight="1" thickBot="1">
      <c r="A16" s="46" t="s">
        <v>95</v>
      </c>
      <c r="B16" s="99"/>
      <c r="C16" s="120"/>
      <c r="D16" s="120"/>
      <c r="E16" s="125">
        <f>TRUNC((E15*L16)/10)*10</f>
        <v>2500000</v>
      </c>
      <c r="F16" s="121"/>
      <c r="G16" s="121"/>
      <c r="H16" s="122"/>
      <c r="I16" s="122"/>
      <c r="J16" s="122"/>
      <c r="K16" s="122"/>
      <c r="L16" s="126">
        <v>0.1</v>
      </c>
    </row>
    <row r="17" spans="1:12" ht="24.6" customHeight="1" thickBot="1">
      <c r="A17" s="92" t="s">
        <v>96</v>
      </c>
      <c r="B17" s="93"/>
      <c r="C17" s="114"/>
      <c r="D17" s="114"/>
      <c r="E17" s="95">
        <f>SUM(E15:E16)</f>
        <v>27500000</v>
      </c>
      <c r="F17" s="95"/>
      <c r="G17" s="95"/>
      <c r="H17" s="96"/>
      <c r="I17" s="96"/>
      <c r="J17" s="96"/>
      <c r="K17" s="96"/>
      <c r="L17" s="115"/>
    </row>
    <row r="18" spans="1:12" ht="16.2" thickBo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4"/>
    </row>
    <row r="19" spans="1:12">
      <c r="A19" s="127" t="s">
        <v>31</v>
      </c>
      <c r="B19" s="128"/>
      <c r="C19" s="128"/>
      <c r="D19" s="128"/>
      <c r="E19" s="128"/>
      <c r="F19" s="128"/>
      <c r="G19" s="129"/>
      <c r="H19" s="130"/>
      <c r="I19" s="131"/>
      <c r="J19" s="3"/>
      <c r="K19" s="3"/>
      <c r="L19" s="4"/>
    </row>
    <row r="20" spans="1:12">
      <c r="A20" s="132" t="s">
        <v>97</v>
      </c>
      <c r="B20" s="133"/>
      <c r="C20" s="133"/>
      <c r="D20" s="133"/>
      <c r="E20" s="133"/>
      <c r="F20" s="133"/>
      <c r="G20" s="134"/>
      <c r="H20" s="135"/>
      <c r="I20" s="131"/>
      <c r="J20" s="3"/>
      <c r="K20" s="3"/>
      <c r="L20" s="4"/>
    </row>
    <row r="21" spans="1:12">
      <c r="A21" s="132" t="s">
        <v>98</v>
      </c>
      <c r="B21" s="133"/>
      <c r="C21" s="133"/>
      <c r="D21" s="133"/>
      <c r="E21" s="133"/>
      <c r="F21" s="133"/>
      <c r="G21" s="134"/>
      <c r="H21" s="135"/>
      <c r="I21" s="131"/>
      <c r="J21" s="3"/>
      <c r="K21" s="3"/>
      <c r="L21" s="4"/>
    </row>
    <row r="22" spans="1:12">
      <c r="A22" s="132" t="s">
        <v>99</v>
      </c>
      <c r="B22" s="133"/>
      <c r="C22" s="133"/>
      <c r="D22" s="133"/>
      <c r="E22" s="133"/>
      <c r="F22" s="133"/>
      <c r="G22" s="134"/>
      <c r="H22" s="135"/>
      <c r="I22" s="131"/>
      <c r="J22" s="3"/>
      <c r="K22" s="3"/>
      <c r="L22" s="4"/>
    </row>
    <row r="23" spans="1:12">
      <c r="A23" s="132" t="s">
        <v>35</v>
      </c>
      <c r="B23" s="133"/>
      <c r="C23" s="133"/>
      <c r="D23" s="133"/>
      <c r="E23" s="133"/>
      <c r="F23" s="133"/>
      <c r="G23" s="134"/>
      <c r="H23" s="135"/>
      <c r="I23" s="131"/>
      <c r="J23" s="3"/>
      <c r="K23" s="3"/>
      <c r="L23" s="4"/>
    </row>
    <row r="24" spans="1:12" ht="16.2" thickBot="1">
      <c r="A24" s="136" t="s">
        <v>36</v>
      </c>
      <c r="B24" s="137"/>
      <c r="C24" s="137"/>
      <c r="D24" s="137"/>
      <c r="E24" s="137"/>
      <c r="F24" s="137"/>
      <c r="G24" s="138"/>
      <c r="H24" s="139"/>
      <c r="I24" s="131"/>
      <c r="J24" s="3"/>
      <c r="K24" s="3"/>
      <c r="L24" s="4"/>
    </row>
  </sheetData>
  <mergeCells count="10">
    <mergeCell ref="A1:L1"/>
    <mergeCell ref="A3:A4"/>
    <mergeCell ref="B3:B4"/>
    <mergeCell ref="C3:C4"/>
    <mergeCell ref="D3:D4"/>
    <mergeCell ref="E3:E4"/>
    <mergeCell ref="F3:G3"/>
    <mergeCell ref="H3:I3"/>
    <mergeCell ref="J3:K3"/>
    <mergeCell ref="L3: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view="pageBreakPreview" topLeftCell="A4" zoomScale="85" zoomScaleNormal="100" zoomScaleSheetLayoutView="85" workbookViewId="0">
      <selection activeCell="O8" sqref="O8"/>
    </sheetView>
  </sheetViews>
  <sheetFormatPr defaultRowHeight="15.6"/>
  <cols>
    <col min="1" max="1" width="38.69921875" customWidth="1"/>
    <col min="2" max="2" width="5" customWidth="1"/>
    <col min="3" max="3" width="5.09765625" customWidth="1"/>
    <col min="4" max="4" width="4.19921875" customWidth="1"/>
    <col min="5" max="5" width="12.296875" customWidth="1"/>
  </cols>
  <sheetData>
    <row r="1" spans="1:12" ht="17.399999999999999">
      <c r="A1" s="231" t="s">
        <v>101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3"/>
    </row>
    <row r="2" spans="1:12" ht="16.2" thickBot="1">
      <c r="A2" s="69"/>
      <c r="B2" s="70"/>
      <c r="C2" s="71"/>
      <c r="D2" s="72"/>
      <c r="E2" s="73"/>
      <c r="F2" s="73"/>
      <c r="G2" s="73"/>
      <c r="H2" s="73"/>
      <c r="I2" s="73"/>
      <c r="J2" s="73"/>
      <c r="K2" s="73"/>
      <c r="L2" s="74" t="s">
        <v>102</v>
      </c>
    </row>
    <row r="3" spans="1:12" ht="24" customHeight="1">
      <c r="A3" s="235" t="s">
        <v>103</v>
      </c>
      <c r="B3" s="250" t="s">
        <v>104</v>
      </c>
      <c r="C3" s="252" t="s">
        <v>105</v>
      </c>
      <c r="D3" s="254" t="s">
        <v>0</v>
      </c>
      <c r="E3" s="256" t="s">
        <v>3</v>
      </c>
      <c r="F3" s="258" t="s">
        <v>106</v>
      </c>
      <c r="G3" s="258"/>
      <c r="H3" s="258" t="s">
        <v>107</v>
      </c>
      <c r="I3" s="258"/>
      <c r="J3" s="258" t="s">
        <v>108</v>
      </c>
      <c r="K3" s="258"/>
      <c r="L3" s="247" t="s">
        <v>5</v>
      </c>
    </row>
    <row r="4" spans="1:12" ht="24" customHeight="1" thickBot="1">
      <c r="A4" s="249"/>
      <c r="B4" s="251"/>
      <c r="C4" s="253"/>
      <c r="D4" s="255"/>
      <c r="E4" s="257"/>
      <c r="F4" s="160" t="s">
        <v>1</v>
      </c>
      <c r="G4" s="160" t="s">
        <v>4</v>
      </c>
      <c r="H4" s="160" t="s">
        <v>1</v>
      </c>
      <c r="I4" s="160" t="s">
        <v>4</v>
      </c>
      <c r="J4" s="160" t="s">
        <v>1</v>
      </c>
      <c r="K4" s="160" t="s">
        <v>4</v>
      </c>
      <c r="L4" s="259"/>
    </row>
    <row r="5" spans="1:12" ht="24" customHeight="1">
      <c r="A5" s="140" t="s">
        <v>109</v>
      </c>
      <c r="B5" s="141"/>
      <c r="C5" s="142"/>
      <c r="D5" s="143"/>
      <c r="E5" s="118"/>
      <c r="F5" s="118"/>
      <c r="G5" s="118"/>
      <c r="H5" s="118"/>
      <c r="I5" s="118"/>
      <c r="J5" s="118"/>
      <c r="K5" s="118"/>
      <c r="L5" s="144"/>
    </row>
    <row r="6" spans="1:12" ht="24" customHeight="1">
      <c r="A6" s="145" t="s">
        <v>110</v>
      </c>
      <c r="B6" s="146"/>
      <c r="C6" s="147">
        <v>1</v>
      </c>
      <c r="D6" s="148" t="s">
        <v>51</v>
      </c>
      <c r="E6" s="149">
        <f t="shared" ref="E6:E13" si="0">SUM(G6,I6,K6)</f>
        <v>2102762</v>
      </c>
      <c r="F6" s="149">
        <v>1408222</v>
      </c>
      <c r="G6" s="149">
        <v>1408222</v>
      </c>
      <c r="H6" s="149">
        <v>194040</v>
      </c>
      <c r="I6" s="149">
        <v>194040</v>
      </c>
      <c r="J6" s="149">
        <v>500500</v>
      </c>
      <c r="K6" s="149">
        <v>500500</v>
      </c>
      <c r="L6" s="150" t="s">
        <v>53</v>
      </c>
    </row>
    <row r="7" spans="1:12" ht="24" customHeight="1">
      <c r="A7" s="36" t="s">
        <v>111</v>
      </c>
      <c r="B7" s="151"/>
      <c r="C7" s="106">
        <v>1</v>
      </c>
      <c r="D7" s="107" t="s">
        <v>51</v>
      </c>
      <c r="E7" s="81">
        <f t="shared" si="0"/>
        <v>2370341</v>
      </c>
      <c r="F7" s="81">
        <v>2085483</v>
      </c>
      <c r="G7" s="81">
        <v>2085483</v>
      </c>
      <c r="H7" s="81">
        <v>30338</v>
      </c>
      <c r="I7" s="81">
        <v>30338</v>
      </c>
      <c r="J7" s="81">
        <v>254520</v>
      </c>
      <c r="K7" s="81">
        <v>254520</v>
      </c>
      <c r="L7" s="108" t="s">
        <v>6</v>
      </c>
    </row>
    <row r="8" spans="1:12" ht="24" customHeight="1">
      <c r="A8" s="36" t="s">
        <v>112</v>
      </c>
      <c r="B8" s="151"/>
      <c r="C8" s="106">
        <v>1</v>
      </c>
      <c r="D8" s="107" t="s">
        <v>51</v>
      </c>
      <c r="E8" s="81">
        <f t="shared" si="0"/>
        <v>925258</v>
      </c>
      <c r="F8" s="81">
        <v>862258</v>
      </c>
      <c r="G8" s="81">
        <v>862258</v>
      </c>
      <c r="H8" s="81">
        <v>0</v>
      </c>
      <c r="I8" s="81">
        <v>0</v>
      </c>
      <c r="J8" s="81">
        <v>63000</v>
      </c>
      <c r="K8" s="81">
        <v>63000</v>
      </c>
      <c r="L8" s="108" t="s">
        <v>19</v>
      </c>
    </row>
    <row r="9" spans="1:12" ht="24" customHeight="1">
      <c r="A9" s="82" t="s">
        <v>113</v>
      </c>
      <c r="B9" s="151"/>
      <c r="C9" s="109">
        <v>1</v>
      </c>
      <c r="D9" s="110" t="s">
        <v>51</v>
      </c>
      <c r="E9" s="81">
        <f t="shared" si="0"/>
        <v>4628542</v>
      </c>
      <c r="F9" s="84">
        <v>3801342</v>
      </c>
      <c r="G9" s="81">
        <v>3801342</v>
      </c>
      <c r="H9" s="84">
        <v>0</v>
      </c>
      <c r="I9" s="81">
        <v>0</v>
      </c>
      <c r="J9" s="84">
        <v>827200</v>
      </c>
      <c r="K9" s="81">
        <v>827200</v>
      </c>
      <c r="L9" s="108" t="s">
        <v>7</v>
      </c>
    </row>
    <row r="10" spans="1:12" ht="24" customHeight="1">
      <c r="A10" s="82" t="s">
        <v>114</v>
      </c>
      <c r="B10" s="151"/>
      <c r="C10" s="109">
        <v>1</v>
      </c>
      <c r="D10" s="110" t="s">
        <v>51</v>
      </c>
      <c r="E10" s="81">
        <f t="shared" si="0"/>
        <v>4995922</v>
      </c>
      <c r="F10" s="84">
        <v>3936072</v>
      </c>
      <c r="G10" s="81">
        <v>3936072</v>
      </c>
      <c r="H10" s="84">
        <v>2200</v>
      </c>
      <c r="I10" s="81">
        <v>2200</v>
      </c>
      <c r="J10" s="84">
        <v>1057650</v>
      </c>
      <c r="K10" s="81">
        <v>1057650</v>
      </c>
      <c r="L10" s="108" t="s">
        <v>39</v>
      </c>
    </row>
    <row r="11" spans="1:12" ht="24" customHeight="1">
      <c r="A11" s="152" t="s">
        <v>115</v>
      </c>
      <c r="B11" s="151"/>
      <c r="C11" s="109"/>
      <c r="D11" s="110"/>
      <c r="E11" s="81"/>
      <c r="F11" s="84"/>
      <c r="G11" s="81"/>
      <c r="H11" s="84"/>
      <c r="I11" s="81"/>
      <c r="J11" s="84"/>
      <c r="K11" s="81"/>
      <c r="L11" s="108"/>
    </row>
    <row r="12" spans="1:12" ht="24" customHeight="1">
      <c r="A12" s="82" t="s">
        <v>116</v>
      </c>
      <c r="B12" s="151"/>
      <c r="C12" s="109">
        <v>1</v>
      </c>
      <c r="D12" s="110" t="s">
        <v>51</v>
      </c>
      <c r="E12" s="81">
        <f t="shared" si="0"/>
        <v>6418942</v>
      </c>
      <c r="F12" s="84">
        <v>5585142</v>
      </c>
      <c r="G12" s="81">
        <v>5585142</v>
      </c>
      <c r="H12" s="84">
        <v>2200</v>
      </c>
      <c r="I12" s="81">
        <v>2200</v>
      </c>
      <c r="J12" s="84">
        <v>831600</v>
      </c>
      <c r="K12" s="81">
        <v>831600</v>
      </c>
      <c r="L12" s="108" t="s">
        <v>40</v>
      </c>
    </row>
    <row r="13" spans="1:12" ht="24" customHeight="1" thickBot="1">
      <c r="A13" s="153" t="s">
        <v>117</v>
      </c>
      <c r="B13" s="154"/>
      <c r="C13" s="155">
        <v>1</v>
      </c>
      <c r="D13" s="156" t="s">
        <v>62</v>
      </c>
      <c r="E13" s="157">
        <f t="shared" si="0"/>
        <v>1724716</v>
      </c>
      <c r="F13" s="122">
        <v>1224716</v>
      </c>
      <c r="G13" s="157">
        <v>1224716</v>
      </c>
      <c r="H13" s="122">
        <v>0</v>
      </c>
      <c r="I13" s="157">
        <v>0</v>
      </c>
      <c r="J13" s="122">
        <v>500000</v>
      </c>
      <c r="K13" s="157">
        <v>500000</v>
      </c>
      <c r="L13" s="158" t="s">
        <v>41</v>
      </c>
    </row>
    <row r="14" spans="1:12" ht="24" customHeight="1" thickBot="1">
      <c r="A14" s="92" t="s">
        <v>64</v>
      </c>
      <c r="B14" s="159"/>
      <c r="C14" s="114"/>
      <c r="D14" s="114"/>
      <c r="E14" s="95">
        <f>SUM(E6:E13)</f>
        <v>23166483</v>
      </c>
      <c r="F14" s="95"/>
      <c r="G14" s="95">
        <f>SUM(G6:G13)</f>
        <v>18903235</v>
      </c>
      <c r="H14" s="96"/>
      <c r="I14" s="95">
        <f>SUM(I6:I13)</f>
        <v>228778</v>
      </c>
      <c r="J14" s="96"/>
      <c r="K14" s="95">
        <f>SUM(K6:K13)</f>
        <v>4034470</v>
      </c>
      <c r="L14" s="115"/>
    </row>
    <row r="15" spans="1:12" ht="24" customHeight="1">
      <c r="A15" s="38" t="s">
        <v>91</v>
      </c>
      <c r="B15" s="141"/>
      <c r="C15" s="116"/>
      <c r="D15" s="116"/>
      <c r="E15" s="117">
        <f>TRUNC(G14*L15)</f>
        <v>14177426</v>
      </c>
      <c r="F15" s="117"/>
      <c r="G15" s="117"/>
      <c r="H15" s="118"/>
      <c r="I15" s="118"/>
      <c r="J15" s="118"/>
      <c r="K15" s="118"/>
      <c r="L15" s="119">
        <v>0.75</v>
      </c>
    </row>
    <row r="16" spans="1:12" ht="24" customHeight="1" thickBot="1">
      <c r="A16" s="41" t="s">
        <v>66</v>
      </c>
      <c r="B16" s="154"/>
      <c r="C16" s="120"/>
      <c r="D16" s="120"/>
      <c r="E16" s="121">
        <f>TRUNC((SUM(G14,E15)*L16))</f>
        <v>6616132</v>
      </c>
      <c r="F16" s="121"/>
      <c r="G16" s="121"/>
      <c r="H16" s="122"/>
      <c r="I16" s="122"/>
      <c r="J16" s="122"/>
      <c r="K16" s="122"/>
      <c r="L16" s="123">
        <v>0.2</v>
      </c>
    </row>
    <row r="17" spans="1:12" ht="24" customHeight="1">
      <c r="A17" s="44" t="s">
        <v>67</v>
      </c>
      <c r="B17" s="141"/>
      <c r="C17" s="116"/>
      <c r="D17" s="116"/>
      <c r="E17" s="117">
        <f>ROUNDDOWN(SUM(E14:E16),-6)</f>
        <v>43000000</v>
      </c>
      <c r="F17" s="117"/>
      <c r="G17" s="117"/>
      <c r="H17" s="118"/>
      <c r="I17" s="118"/>
      <c r="J17" s="118"/>
      <c r="K17" s="118"/>
      <c r="L17" s="124"/>
    </row>
    <row r="18" spans="1:12" ht="24" customHeight="1" thickBot="1">
      <c r="A18" s="46" t="s">
        <v>69</v>
      </c>
      <c r="B18" s="154"/>
      <c r="C18" s="120"/>
      <c r="D18" s="120"/>
      <c r="E18" s="125">
        <f>TRUNC((E17*L18)/10)*10</f>
        <v>4300000</v>
      </c>
      <c r="F18" s="121"/>
      <c r="G18" s="121"/>
      <c r="H18" s="122"/>
      <c r="I18" s="122"/>
      <c r="J18" s="122"/>
      <c r="K18" s="122"/>
      <c r="L18" s="126">
        <v>0.1</v>
      </c>
    </row>
    <row r="19" spans="1:12" ht="24" customHeight="1" thickBot="1">
      <c r="A19" s="92" t="s">
        <v>71</v>
      </c>
      <c r="B19" s="159"/>
      <c r="C19" s="114"/>
      <c r="D19" s="114"/>
      <c r="E19" s="95">
        <f>SUM(E17:E18)</f>
        <v>47300000</v>
      </c>
      <c r="F19" s="95"/>
      <c r="G19" s="95"/>
      <c r="H19" s="96"/>
      <c r="I19" s="96"/>
      <c r="J19" s="96"/>
      <c r="K19" s="96"/>
      <c r="L19" s="115"/>
    </row>
    <row r="20" spans="1:12" ht="16.2" thickBo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4"/>
    </row>
    <row r="21" spans="1:12">
      <c r="A21" s="57" t="s">
        <v>31</v>
      </c>
      <c r="B21" s="58"/>
      <c r="C21" s="58"/>
      <c r="D21" s="58"/>
      <c r="E21" s="58"/>
      <c r="F21" s="58"/>
      <c r="G21" s="59"/>
      <c r="H21" s="60"/>
      <c r="I21" s="3"/>
      <c r="J21" s="3"/>
      <c r="K21" s="3"/>
      <c r="L21" s="4"/>
    </row>
    <row r="22" spans="1:12">
      <c r="A22" s="61" t="s">
        <v>32</v>
      </c>
      <c r="B22" s="62"/>
      <c r="C22" s="62"/>
      <c r="D22" s="62"/>
      <c r="E22" s="62"/>
      <c r="F22" s="62"/>
      <c r="G22" s="63"/>
      <c r="H22" s="64"/>
      <c r="I22" s="3"/>
      <c r="J22" s="3"/>
      <c r="K22" s="3"/>
      <c r="L22" s="4"/>
    </row>
    <row r="23" spans="1:12">
      <c r="A23" s="61" t="s">
        <v>33</v>
      </c>
      <c r="B23" s="62"/>
      <c r="C23" s="62"/>
      <c r="D23" s="62"/>
      <c r="E23" s="62"/>
      <c r="F23" s="62"/>
      <c r="G23" s="63"/>
      <c r="H23" s="64"/>
      <c r="I23" s="3"/>
      <c r="J23" s="3"/>
      <c r="K23" s="3"/>
      <c r="L23" s="4"/>
    </row>
    <row r="24" spans="1:12">
      <c r="A24" s="61" t="s">
        <v>34</v>
      </c>
      <c r="B24" s="62"/>
      <c r="C24" s="62"/>
      <c r="D24" s="62"/>
      <c r="E24" s="62"/>
      <c r="F24" s="62"/>
      <c r="G24" s="63"/>
      <c r="H24" s="64"/>
      <c r="I24" s="3"/>
      <c r="J24" s="3"/>
      <c r="K24" s="3"/>
      <c r="L24" s="4"/>
    </row>
    <row r="25" spans="1:12">
      <c r="A25" s="61" t="s">
        <v>35</v>
      </c>
      <c r="B25" s="62"/>
      <c r="C25" s="62"/>
      <c r="D25" s="62"/>
      <c r="E25" s="62"/>
      <c r="F25" s="62"/>
      <c r="G25" s="63"/>
      <c r="H25" s="64"/>
      <c r="I25" s="3"/>
      <c r="J25" s="3"/>
      <c r="K25" s="3"/>
      <c r="L25" s="4"/>
    </row>
    <row r="26" spans="1:12" ht="16.2" thickBot="1">
      <c r="A26" s="65" t="s">
        <v>36</v>
      </c>
      <c r="B26" s="66"/>
      <c r="C26" s="66"/>
      <c r="D26" s="66"/>
      <c r="E26" s="66"/>
      <c r="F26" s="66"/>
      <c r="G26" s="67"/>
      <c r="H26" s="68"/>
      <c r="I26" s="3"/>
      <c r="J26" s="3"/>
      <c r="K26" s="3"/>
      <c r="L26" s="4"/>
    </row>
  </sheetData>
  <mergeCells count="10">
    <mergeCell ref="A1:L1"/>
    <mergeCell ref="A3:A4"/>
    <mergeCell ref="B3:B4"/>
    <mergeCell ref="C3:C4"/>
    <mergeCell ref="D3:D4"/>
    <mergeCell ref="E3:E4"/>
    <mergeCell ref="F3:G3"/>
    <mergeCell ref="H3:I3"/>
    <mergeCell ref="J3:K3"/>
    <mergeCell ref="L3:L4"/>
  </mergeCells>
  <phoneticPr fontId="3" type="noConversion"/>
  <pageMargins left="0.70866141732283472" right="0.36" top="0.68" bottom="0.34" header="0.31496062992125984" footer="0.2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view="pageBreakPreview" topLeftCell="A8" zoomScaleNormal="100" zoomScaleSheetLayoutView="100" workbookViewId="0">
      <selection activeCell="H32" sqref="H32"/>
    </sheetView>
  </sheetViews>
  <sheetFormatPr defaultRowHeight="15.6"/>
  <cols>
    <col min="1" max="1" width="39" customWidth="1"/>
    <col min="2" max="2" width="5.296875" customWidth="1"/>
    <col min="3" max="3" width="4.59765625" customWidth="1"/>
    <col min="4" max="4" width="5.296875" customWidth="1"/>
    <col min="5" max="5" width="12.19921875" customWidth="1"/>
  </cols>
  <sheetData>
    <row r="1" spans="1:12" ht="21.6" customHeight="1">
      <c r="A1" s="231" t="s">
        <v>118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3"/>
    </row>
    <row r="2" spans="1:12" ht="21.6" customHeight="1" thickBot="1">
      <c r="A2" s="69"/>
      <c r="B2" s="70"/>
      <c r="C2" s="71"/>
      <c r="D2" s="72"/>
      <c r="E2" s="73"/>
      <c r="F2" s="73"/>
      <c r="G2" s="73"/>
      <c r="H2" s="73"/>
      <c r="I2" s="73"/>
      <c r="J2" s="73"/>
      <c r="K2" s="73"/>
      <c r="L2" s="74" t="s">
        <v>119</v>
      </c>
    </row>
    <row r="3" spans="1:12" ht="21.6" customHeight="1">
      <c r="A3" s="235" t="s">
        <v>120</v>
      </c>
      <c r="B3" s="243" t="s">
        <v>121</v>
      </c>
      <c r="C3" s="245" t="s">
        <v>122</v>
      </c>
      <c r="D3" s="239" t="s">
        <v>0</v>
      </c>
      <c r="E3" s="241" t="s">
        <v>3</v>
      </c>
      <c r="F3" s="234" t="s">
        <v>123</v>
      </c>
      <c r="G3" s="234"/>
      <c r="H3" s="234" t="s">
        <v>124</v>
      </c>
      <c r="I3" s="234"/>
      <c r="J3" s="234" t="s">
        <v>125</v>
      </c>
      <c r="K3" s="234"/>
      <c r="L3" s="247" t="s">
        <v>5</v>
      </c>
    </row>
    <row r="4" spans="1:12" ht="21.6" customHeight="1" thickBot="1">
      <c r="A4" s="236"/>
      <c r="B4" s="244"/>
      <c r="C4" s="246"/>
      <c r="D4" s="240"/>
      <c r="E4" s="242"/>
      <c r="F4" s="55" t="s">
        <v>1</v>
      </c>
      <c r="G4" s="55" t="s">
        <v>4</v>
      </c>
      <c r="H4" s="55" t="s">
        <v>1</v>
      </c>
      <c r="I4" s="55" t="s">
        <v>4</v>
      </c>
      <c r="J4" s="55" t="s">
        <v>1</v>
      </c>
      <c r="K4" s="55" t="s">
        <v>4</v>
      </c>
      <c r="L4" s="248"/>
    </row>
    <row r="5" spans="1:12" ht="22.8" customHeight="1">
      <c r="A5" s="161" t="s">
        <v>126</v>
      </c>
      <c r="B5" s="162"/>
      <c r="C5" s="163"/>
      <c r="D5" s="164"/>
      <c r="E5" s="165"/>
      <c r="F5" s="165"/>
      <c r="G5" s="165"/>
      <c r="H5" s="165"/>
      <c r="I5" s="165"/>
      <c r="J5" s="165"/>
      <c r="K5" s="165"/>
      <c r="L5" s="166"/>
    </row>
    <row r="6" spans="1:12" ht="22.8" customHeight="1">
      <c r="A6" s="145" t="s">
        <v>127</v>
      </c>
      <c r="B6" s="162"/>
      <c r="C6" s="147">
        <v>1</v>
      </c>
      <c r="D6" s="148" t="s">
        <v>128</v>
      </c>
      <c r="E6" s="149">
        <f t="shared" ref="E6:E13" si="0">SUM(G6,I6,K6)</f>
        <v>2102762</v>
      </c>
      <c r="F6" s="149">
        <v>1408222</v>
      </c>
      <c r="G6" s="149">
        <v>1408222</v>
      </c>
      <c r="H6" s="149">
        <v>194040</v>
      </c>
      <c r="I6" s="149">
        <v>194040</v>
      </c>
      <c r="J6" s="149">
        <v>500500</v>
      </c>
      <c r="K6" s="149">
        <v>500500</v>
      </c>
      <c r="L6" s="150" t="s">
        <v>129</v>
      </c>
    </row>
    <row r="7" spans="1:12" ht="22.8" customHeight="1">
      <c r="A7" s="36" t="s">
        <v>130</v>
      </c>
      <c r="B7" s="79"/>
      <c r="C7" s="106">
        <v>1</v>
      </c>
      <c r="D7" s="107" t="s">
        <v>128</v>
      </c>
      <c r="E7" s="81">
        <f t="shared" si="0"/>
        <v>2370341</v>
      </c>
      <c r="F7" s="81">
        <v>2085483</v>
      </c>
      <c r="G7" s="81">
        <v>2085483</v>
      </c>
      <c r="H7" s="81">
        <v>30338</v>
      </c>
      <c r="I7" s="81">
        <v>30338</v>
      </c>
      <c r="J7" s="81">
        <v>254520</v>
      </c>
      <c r="K7" s="81">
        <v>254520</v>
      </c>
      <c r="L7" s="108" t="s">
        <v>6</v>
      </c>
    </row>
    <row r="8" spans="1:12" ht="22.8" customHeight="1">
      <c r="A8" s="36" t="s">
        <v>131</v>
      </c>
      <c r="B8" s="79"/>
      <c r="C8" s="106">
        <v>1</v>
      </c>
      <c r="D8" s="107" t="s">
        <v>128</v>
      </c>
      <c r="E8" s="81">
        <f t="shared" si="0"/>
        <v>925258</v>
      </c>
      <c r="F8" s="81">
        <v>862258</v>
      </c>
      <c r="G8" s="81">
        <v>862258</v>
      </c>
      <c r="H8" s="81">
        <v>0</v>
      </c>
      <c r="I8" s="81">
        <v>0</v>
      </c>
      <c r="J8" s="81">
        <v>63000</v>
      </c>
      <c r="K8" s="81">
        <v>63000</v>
      </c>
      <c r="L8" s="108" t="s">
        <v>19</v>
      </c>
    </row>
    <row r="9" spans="1:12" ht="22.8" customHeight="1">
      <c r="A9" s="82" t="s">
        <v>132</v>
      </c>
      <c r="B9" s="79"/>
      <c r="C9" s="109">
        <v>1</v>
      </c>
      <c r="D9" s="110" t="s">
        <v>128</v>
      </c>
      <c r="E9" s="81">
        <f t="shared" si="0"/>
        <v>4628542</v>
      </c>
      <c r="F9" s="84">
        <v>3801342</v>
      </c>
      <c r="G9" s="81">
        <v>3801342</v>
      </c>
      <c r="H9" s="84">
        <v>0</v>
      </c>
      <c r="I9" s="81">
        <v>0</v>
      </c>
      <c r="J9" s="84">
        <v>827200</v>
      </c>
      <c r="K9" s="81">
        <v>827200</v>
      </c>
      <c r="L9" s="108" t="s">
        <v>7</v>
      </c>
    </row>
    <row r="10" spans="1:12" ht="22.8" customHeight="1">
      <c r="A10" s="82" t="s">
        <v>133</v>
      </c>
      <c r="B10" s="79"/>
      <c r="C10" s="109">
        <v>1</v>
      </c>
      <c r="D10" s="110" t="s">
        <v>128</v>
      </c>
      <c r="E10" s="81">
        <f t="shared" si="0"/>
        <v>4995922</v>
      </c>
      <c r="F10" s="84">
        <v>3936072</v>
      </c>
      <c r="G10" s="81">
        <v>3936072</v>
      </c>
      <c r="H10" s="84">
        <v>2200</v>
      </c>
      <c r="I10" s="81">
        <v>2200</v>
      </c>
      <c r="J10" s="84">
        <v>1057650</v>
      </c>
      <c r="K10" s="81">
        <v>1057650</v>
      </c>
      <c r="L10" s="108" t="s">
        <v>39</v>
      </c>
    </row>
    <row r="11" spans="1:12" ht="22.8" customHeight="1">
      <c r="A11" s="152" t="s">
        <v>134</v>
      </c>
      <c r="B11" s="79"/>
      <c r="C11" s="109"/>
      <c r="D11" s="110"/>
      <c r="E11" s="81"/>
      <c r="F11" s="84"/>
      <c r="G11" s="81"/>
      <c r="H11" s="84"/>
      <c r="I11" s="81"/>
      <c r="J11" s="84"/>
      <c r="K11" s="81"/>
      <c r="L11" s="108"/>
    </row>
    <row r="12" spans="1:12" ht="22.8" customHeight="1">
      <c r="A12" s="82" t="s">
        <v>135</v>
      </c>
      <c r="B12" s="79"/>
      <c r="C12" s="109">
        <v>1</v>
      </c>
      <c r="D12" s="110" t="s">
        <v>128</v>
      </c>
      <c r="E12" s="81">
        <f t="shared" si="0"/>
        <v>14993180</v>
      </c>
      <c r="F12" s="84">
        <v>13327780</v>
      </c>
      <c r="G12" s="81">
        <v>13327780</v>
      </c>
      <c r="H12" s="84">
        <v>2200</v>
      </c>
      <c r="I12" s="81">
        <v>2200</v>
      </c>
      <c r="J12" s="84">
        <v>1663200</v>
      </c>
      <c r="K12" s="81">
        <v>1663200</v>
      </c>
      <c r="L12" s="108" t="s">
        <v>40</v>
      </c>
    </row>
    <row r="13" spans="1:12" ht="22.8" customHeight="1" thickBot="1">
      <c r="A13" s="153" t="s">
        <v>136</v>
      </c>
      <c r="B13" s="86"/>
      <c r="C13" s="111">
        <v>1</v>
      </c>
      <c r="D13" s="112" t="s">
        <v>62</v>
      </c>
      <c r="E13" s="89">
        <f t="shared" si="0"/>
        <v>1724716</v>
      </c>
      <c r="F13" s="90">
        <v>1224716</v>
      </c>
      <c r="G13" s="89">
        <v>1224716</v>
      </c>
      <c r="H13" s="90">
        <v>0</v>
      </c>
      <c r="I13" s="89">
        <v>0</v>
      </c>
      <c r="J13" s="90">
        <v>500000</v>
      </c>
      <c r="K13" s="89">
        <v>500000</v>
      </c>
      <c r="L13" s="113" t="s">
        <v>41</v>
      </c>
    </row>
    <row r="14" spans="1:12" ht="22.8" customHeight="1" thickBot="1">
      <c r="A14" s="92" t="s">
        <v>137</v>
      </c>
      <c r="B14" s="93"/>
      <c r="C14" s="114"/>
      <c r="D14" s="114"/>
      <c r="E14" s="95">
        <f>SUM(E6:E13)</f>
        <v>31740721</v>
      </c>
      <c r="F14" s="95"/>
      <c r="G14" s="95">
        <f>SUM(G6:G13)</f>
        <v>26645873</v>
      </c>
      <c r="H14" s="96"/>
      <c r="I14" s="95">
        <f>SUM(I6:I13)</f>
        <v>228778</v>
      </c>
      <c r="J14" s="96"/>
      <c r="K14" s="95">
        <f>SUM(K6:K13)</f>
        <v>4866070</v>
      </c>
      <c r="L14" s="115"/>
    </row>
    <row r="15" spans="1:12" ht="22.8" customHeight="1">
      <c r="A15" s="38" t="s">
        <v>138</v>
      </c>
      <c r="B15" s="76"/>
      <c r="C15" s="116"/>
      <c r="D15" s="116"/>
      <c r="E15" s="117">
        <f>TRUNC(G14*L15)</f>
        <v>10658349</v>
      </c>
      <c r="F15" s="117"/>
      <c r="G15" s="117"/>
      <c r="H15" s="118"/>
      <c r="I15" s="118"/>
      <c r="J15" s="118"/>
      <c r="K15" s="118"/>
      <c r="L15" s="119">
        <v>0.4</v>
      </c>
    </row>
    <row r="16" spans="1:12" ht="22.8" customHeight="1" thickBot="1">
      <c r="A16" s="41" t="s">
        <v>139</v>
      </c>
      <c r="B16" s="99"/>
      <c r="C16" s="120"/>
      <c r="D16" s="120"/>
      <c r="E16" s="121">
        <f>TRUNC((SUM(G14,E15)*L16))</f>
        <v>7460844</v>
      </c>
      <c r="F16" s="121"/>
      <c r="G16" s="121"/>
      <c r="H16" s="122"/>
      <c r="I16" s="122"/>
      <c r="J16" s="122"/>
      <c r="K16" s="122"/>
      <c r="L16" s="123">
        <v>0.2</v>
      </c>
    </row>
    <row r="17" spans="1:12" ht="22.8" customHeight="1">
      <c r="A17" s="44" t="s">
        <v>140</v>
      </c>
      <c r="B17" s="76"/>
      <c r="C17" s="116"/>
      <c r="D17" s="116"/>
      <c r="E17" s="117">
        <f>ROUNDDOWN(SUM(E14:E16),-6)</f>
        <v>49000000</v>
      </c>
      <c r="F17" s="117"/>
      <c r="G17" s="117"/>
      <c r="H17" s="118"/>
      <c r="I17" s="118"/>
      <c r="J17" s="118"/>
      <c r="K17" s="118"/>
      <c r="L17" s="124"/>
    </row>
    <row r="18" spans="1:12" ht="22.8" customHeight="1" thickBot="1">
      <c r="A18" s="46" t="s">
        <v>141</v>
      </c>
      <c r="B18" s="99"/>
      <c r="C18" s="120"/>
      <c r="D18" s="120"/>
      <c r="E18" s="125">
        <f>TRUNC((E17*L18)/10)*10</f>
        <v>4900000</v>
      </c>
      <c r="F18" s="121"/>
      <c r="G18" s="121"/>
      <c r="H18" s="122"/>
      <c r="I18" s="122"/>
      <c r="J18" s="122"/>
      <c r="K18" s="122"/>
      <c r="L18" s="126">
        <v>0.1</v>
      </c>
    </row>
    <row r="19" spans="1:12" ht="22.8" customHeight="1" thickBot="1">
      <c r="A19" s="92" t="s">
        <v>142</v>
      </c>
      <c r="B19" s="93"/>
      <c r="C19" s="114"/>
      <c r="D19" s="114"/>
      <c r="E19" s="95">
        <f>SUM(E17:E18)</f>
        <v>53900000</v>
      </c>
      <c r="F19" s="95"/>
      <c r="G19" s="95"/>
      <c r="H19" s="96"/>
      <c r="I19" s="96"/>
      <c r="J19" s="96"/>
      <c r="K19" s="96"/>
      <c r="L19" s="115"/>
    </row>
    <row r="20" spans="1:12" ht="9" customHeight="1" thickBo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4"/>
    </row>
    <row r="21" spans="1:12">
      <c r="A21" s="57" t="s">
        <v>31</v>
      </c>
      <c r="B21" s="58"/>
      <c r="C21" s="58"/>
      <c r="D21" s="58"/>
      <c r="E21" s="58"/>
      <c r="F21" s="58"/>
      <c r="G21" s="59"/>
      <c r="H21" s="59"/>
      <c r="I21" s="60"/>
      <c r="J21" s="3"/>
      <c r="K21" s="3"/>
      <c r="L21" s="4"/>
    </row>
    <row r="22" spans="1:12">
      <c r="A22" s="61" t="s">
        <v>143</v>
      </c>
      <c r="B22" s="62"/>
      <c r="C22" s="62"/>
      <c r="D22" s="62"/>
      <c r="E22" s="62"/>
      <c r="F22" s="62"/>
      <c r="G22" s="63"/>
      <c r="H22" s="63"/>
      <c r="I22" s="64"/>
      <c r="J22" s="3"/>
      <c r="K22" s="3"/>
      <c r="L22" s="4"/>
    </row>
    <row r="23" spans="1:12">
      <c r="A23" s="61" t="s">
        <v>144</v>
      </c>
      <c r="B23" s="62"/>
      <c r="C23" s="62"/>
      <c r="D23" s="62"/>
      <c r="E23" s="62"/>
      <c r="F23" s="62"/>
      <c r="G23" s="63"/>
      <c r="H23" s="63"/>
      <c r="I23" s="64"/>
      <c r="J23" s="3"/>
      <c r="K23" s="3"/>
      <c r="L23" s="4"/>
    </row>
    <row r="24" spans="1:12">
      <c r="A24" s="61" t="s">
        <v>145</v>
      </c>
      <c r="B24" s="62"/>
      <c r="C24" s="62"/>
      <c r="D24" s="62"/>
      <c r="E24" s="62"/>
      <c r="F24" s="62"/>
      <c r="G24" s="63"/>
      <c r="H24" s="63"/>
      <c r="I24" s="64"/>
      <c r="J24" s="3"/>
      <c r="K24" s="3"/>
      <c r="L24" s="4"/>
    </row>
    <row r="25" spans="1:12">
      <c r="A25" s="61" t="s">
        <v>35</v>
      </c>
      <c r="B25" s="62"/>
      <c r="C25" s="62"/>
      <c r="D25" s="62"/>
      <c r="E25" s="62"/>
      <c r="F25" s="62"/>
      <c r="G25" s="63"/>
      <c r="H25" s="63"/>
      <c r="I25" s="64"/>
      <c r="J25" s="3"/>
      <c r="K25" s="3"/>
      <c r="L25" s="4"/>
    </row>
    <row r="26" spans="1:12" ht="16.2" thickBot="1">
      <c r="A26" s="65" t="s">
        <v>36</v>
      </c>
      <c r="B26" s="66"/>
      <c r="C26" s="66"/>
      <c r="D26" s="66"/>
      <c r="E26" s="66"/>
      <c r="F26" s="66"/>
      <c r="G26" s="67"/>
      <c r="H26" s="67"/>
      <c r="I26" s="68"/>
      <c r="J26" s="3"/>
      <c r="K26" s="3"/>
      <c r="L26" s="4"/>
    </row>
  </sheetData>
  <mergeCells count="10">
    <mergeCell ref="A1:L1"/>
    <mergeCell ref="A3:A4"/>
    <mergeCell ref="B3:B4"/>
    <mergeCell ref="C3:C4"/>
    <mergeCell ref="D3:D4"/>
    <mergeCell ref="E3:E4"/>
    <mergeCell ref="F3:G3"/>
    <mergeCell ref="H3:I3"/>
    <mergeCell ref="J3:K3"/>
    <mergeCell ref="L3:L4"/>
  </mergeCells>
  <phoneticPr fontId="3" type="noConversion"/>
  <pageMargins left="0.70866141732283472" right="0.28000000000000003" top="0.74803149606299213" bottom="0.49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view="pageBreakPreview" topLeftCell="A7" zoomScaleNormal="100" zoomScaleSheetLayoutView="100" workbookViewId="0">
      <selection activeCell="G43" sqref="G43"/>
    </sheetView>
  </sheetViews>
  <sheetFormatPr defaultRowHeight="15.6"/>
  <cols>
    <col min="1" max="1" width="40.296875" customWidth="1"/>
    <col min="2" max="2" width="5" customWidth="1"/>
    <col min="3" max="3" width="4.5" customWidth="1"/>
    <col min="4" max="4" width="5.296875" customWidth="1"/>
    <col min="5" max="5" width="11.09765625" customWidth="1"/>
  </cols>
  <sheetData>
    <row r="1" spans="1:12" ht="17.399999999999999">
      <c r="A1" s="231" t="s">
        <v>178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3"/>
    </row>
    <row r="2" spans="1:12" ht="16.2" thickBot="1">
      <c r="A2" s="69"/>
      <c r="B2" s="70"/>
      <c r="C2" s="71"/>
      <c r="D2" s="72"/>
      <c r="E2" s="73"/>
      <c r="F2" s="73"/>
      <c r="G2" s="73"/>
      <c r="H2" s="73"/>
      <c r="I2" s="73"/>
      <c r="J2" s="73"/>
      <c r="K2" s="73"/>
      <c r="L2" s="74" t="s">
        <v>146</v>
      </c>
    </row>
    <row r="3" spans="1:12">
      <c r="A3" s="235" t="s">
        <v>147</v>
      </c>
      <c r="B3" s="243" t="s">
        <v>44</v>
      </c>
      <c r="C3" s="245" t="s">
        <v>45</v>
      </c>
      <c r="D3" s="239" t="s">
        <v>0</v>
      </c>
      <c r="E3" s="241" t="s">
        <v>3</v>
      </c>
      <c r="F3" s="234" t="s">
        <v>46</v>
      </c>
      <c r="G3" s="234"/>
      <c r="H3" s="234" t="s">
        <v>47</v>
      </c>
      <c r="I3" s="234"/>
      <c r="J3" s="234" t="s">
        <v>48</v>
      </c>
      <c r="K3" s="234"/>
      <c r="L3" s="247" t="s">
        <v>5</v>
      </c>
    </row>
    <row r="4" spans="1:12" ht="16.2" thickBot="1">
      <c r="A4" s="236"/>
      <c r="B4" s="244"/>
      <c r="C4" s="246"/>
      <c r="D4" s="240"/>
      <c r="E4" s="242"/>
      <c r="F4" s="55" t="s">
        <v>1</v>
      </c>
      <c r="G4" s="55" t="s">
        <v>4</v>
      </c>
      <c r="H4" s="55" t="s">
        <v>1</v>
      </c>
      <c r="I4" s="55" t="s">
        <v>4</v>
      </c>
      <c r="J4" s="55" t="s">
        <v>1</v>
      </c>
      <c r="K4" s="55" t="s">
        <v>4</v>
      </c>
      <c r="L4" s="248"/>
    </row>
    <row r="5" spans="1:12">
      <c r="A5" s="140" t="s">
        <v>148</v>
      </c>
      <c r="B5" s="76"/>
      <c r="C5" s="142"/>
      <c r="D5" s="143"/>
      <c r="E5" s="118"/>
      <c r="F5" s="118"/>
      <c r="G5" s="118"/>
      <c r="H5" s="118"/>
      <c r="I5" s="118"/>
      <c r="J5" s="118"/>
      <c r="K5" s="118"/>
      <c r="L5" s="144"/>
    </row>
    <row r="6" spans="1:12">
      <c r="A6" s="36" t="s">
        <v>149</v>
      </c>
      <c r="B6" s="79"/>
      <c r="C6" s="106">
        <v>2</v>
      </c>
      <c r="D6" s="107" t="s">
        <v>150</v>
      </c>
      <c r="E6" s="81">
        <f t="shared" ref="E6:E22" si="0">SUM(G6,I6,K6)</f>
        <v>4205524</v>
      </c>
      <c r="F6" s="81">
        <v>1408222</v>
      </c>
      <c r="G6" s="81">
        <v>2816444</v>
      </c>
      <c r="H6" s="81">
        <v>194040</v>
      </c>
      <c r="I6" s="81">
        <v>388080</v>
      </c>
      <c r="J6" s="81">
        <v>500500</v>
      </c>
      <c r="K6" s="81">
        <v>1001000</v>
      </c>
      <c r="L6" s="108" t="s">
        <v>151</v>
      </c>
    </row>
    <row r="7" spans="1:12">
      <c r="A7" s="36" t="s">
        <v>152</v>
      </c>
      <c r="B7" s="79"/>
      <c r="C7" s="106">
        <v>2</v>
      </c>
      <c r="D7" s="107" t="s">
        <v>153</v>
      </c>
      <c r="E7" s="81">
        <f t="shared" si="0"/>
        <v>4740682</v>
      </c>
      <c r="F7" s="81">
        <v>2085483</v>
      </c>
      <c r="G7" s="81">
        <v>4170966</v>
      </c>
      <c r="H7" s="81">
        <v>30338</v>
      </c>
      <c r="I7" s="81">
        <v>60676</v>
      </c>
      <c r="J7" s="81">
        <v>254520</v>
      </c>
      <c r="K7" s="81">
        <v>509040</v>
      </c>
      <c r="L7" s="108" t="s">
        <v>6</v>
      </c>
    </row>
    <row r="8" spans="1:12">
      <c r="A8" s="36" t="s">
        <v>154</v>
      </c>
      <c r="B8" s="79"/>
      <c r="C8" s="106">
        <v>2</v>
      </c>
      <c r="D8" s="107" t="s">
        <v>51</v>
      </c>
      <c r="E8" s="81">
        <f t="shared" si="0"/>
        <v>1850516</v>
      </c>
      <c r="F8" s="81">
        <v>862258</v>
      </c>
      <c r="G8" s="81">
        <v>1724516</v>
      </c>
      <c r="H8" s="81">
        <v>0</v>
      </c>
      <c r="I8" s="81">
        <v>0</v>
      </c>
      <c r="J8" s="81">
        <v>63000</v>
      </c>
      <c r="K8" s="81">
        <v>126000</v>
      </c>
      <c r="L8" s="108" t="s">
        <v>19</v>
      </c>
    </row>
    <row r="9" spans="1:12">
      <c r="A9" s="82" t="s">
        <v>155</v>
      </c>
      <c r="B9" s="79"/>
      <c r="C9" s="106">
        <v>2</v>
      </c>
      <c r="D9" s="110" t="s">
        <v>156</v>
      </c>
      <c r="E9" s="81">
        <f t="shared" si="0"/>
        <v>9257084</v>
      </c>
      <c r="F9" s="84">
        <v>3801342</v>
      </c>
      <c r="G9" s="81">
        <v>7602684</v>
      </c>
      <c r="H9" s="84">
        <v>0</v>
      </c>
      <c r="I9" s="81">
        <v>0</v>
      </c>
      <c r="J9" s="84">
        <v>827200</v>
      </c>
      <c r="K9" s="81">
        <v>1654400</v>
      </c>
      <c r="L9" s="108" t="s">
        <v>7</v>
      </c>
    </row>
    <row r="10" spans="1:12">
      <c r="A10" s="82" t="s">
        <v>114</v>
      </c>
      <c r="B10" s="79"/>
      <c r="C10" s="106">
        <v>2</v>
      </c>
      <c r="D10" s="110" t="s">
        <v>51</v>
      </c>
      <c r="E10" s="81">
        <f t="shared" si="0"/>
        <v>9991844</v>
      </c>
      <c r="F10" s="84">
        <v>3936072</v>
      </c>
      <c r="G10" s="81">
        <v>7872144</v>
      </c>
      <c r="H10" s="84">
        <v>2200</v>
      </c>
      <c r="I10" s="81">
        <v>4400</v>
      </c>
      <c r="J10" s="84">
        <v>1057650</v>
      </c>
      <c r="K10" s="81">
        <v>2115300</v>
      </c>
      <c r="L10" s="108" t="s">
        <v>39</v>
      </c>
    </row>
    <row r="11" spans="1:12">
      <c r="A11" s="152" t="s">
        <v>115</v>
      </c>
      <c r="B11" s="79"/>
      <c r="C11" s="109"/>
      <c r="D11" s="110"/>
      <c r="E11" s="81"/>
      <c r="F11" s="84"/>
      <c r="G11" s="81"/>
      <c r="H11" s="84"/>
      <c r="I11" s="81"/>
      <c r="J11" s="84"/>
      <c r="K11" s="81"/>
      <c r="L11" s="108"/>
    </row>
    <row r="12" spans="1:12">
      <c r="A12" s="82" t="s">
        <v>116</v>
      </c>
      <c r="B12" s="79"/>
      <c r="C12" s="109">
        <v>1</v>
      </c>
      <c r="D12" s="110" t="s">
        <v>157</v>
      </c>
      <c r="E12" s="81">
        <f t="shared" si="0"/>
        <v>6418942</v>
      </c>
      <c r="F12" s="84">
        <v>5585142</v>
      </c>
      <c r="G12" s="81">
        <v>5585142</v>
      </c>
      <c r="H12" s="84">
        <v>2200</v>
      </c>
      <c r="I12" s="81">
        <v>2200</v>
      </c>
      <c r="J12" s="84">
        <v>831600</v>
      </c>
      <c r="K12" s="81">
        <v>831600</v>
      </c>
      <c r="L12" s="108" t="s">
        <v>40</v>
      </c>
    </row>
    <row r="13" spans="1:12">
      <c r="A13" s="152" t="s">
        <v>158</v>
      </c>
      <c r="B13" s="79"/>
      <c r="C13" s="109"/>
      <c r="D13" s="110"/>
      <c r="E13" s="81"/>
      <c r="F13" s="84"/>
      <c r="G13" s="81"/>
      <c r="H13" s="84"/>
      <c r="I13" s="81"/>
      <c r="J13" s="84"/>
      <c r="K13" s="81"/>
      <c r="L13" s="108"/>
    </row>
    <row r="14" spans="1:12">
      <c r="A14" s="35" t="s">
        <v>159</v>
      </c>
      <c r="B14" s="79"/>
      <c r="C14" s="109">
        <v>1</v>
      </c>
      <c r="D14" s="110" t="s">
        <v>157</v>
      </c>
      <c r="E14" s="81">
        <f t="shared" si="0"/>
        <v>1512727</v>
      </c>
      <c r="F14" s="84">
        <v>1293387</v>
      </c>
      <c r="G14" s="81">
        <v>1293387</v>
      </c>
      <c r="H14" s="84">
        <v>11440</v>
      </c>
      <c r="I14" s="81">
        <v>11440</v>
      </c>
      <c r="J14" s="84">
        <v>207900</v>
      </c>
      <c r="K14" s="81">
        <v>207900</v>
      </c>
      <c r="L14" s="108" t="s">
        <v>160</v>
      </c>
    </row>
    <row r="15" spans="1:12">
      <c r="A15" s="35" t="s">
        <v>161</v>
      </c>
      <c r="B15" s="79"/>
      <c r="C15" s="109">
        <v>1</v>
      </c>
      <c r="D15" s="110" t="s">
        <v>62</v>
      </c>
      <c r="E15" s="81">
        <f t="shared" si="0"/>
        <v>1995354</v>
      </c>
      <c r="F15" s="84">
        <v>1983952</v>
      </c>
      <c r="G15" s="81">
        <v>1983952</v>
      </c>
      <c r="H15" s="84">
        <v>11402</v>
      </c>
      <c r="I15" s="81">
        <v>11402</v>
      </c>
      <c r="J15" s="84">
        <v>0</v>
      </c>
      <c r="K15" s="81">
        <v>0</v>
      </c>
      <c r="L15" s="108" t="s">
        <v>162</v>
      </c>
    </row>
    <row r="16" spans="1:12">
      <c r="A16" s="35" t="s">
        <v>163</v>
      </c>
      <c r="B16" s="79"/>
      <c r="C16" s="167">
        <v>1.5</v>
      </c>
      <c r="D16" s="110" t="s">
        <v>164</v>
      </c>
      <c r="E16" s="81">
        <f t="shared" si="0"/>
        <v>7900866</v>
      </c>
      <c r="F16" s="84">
        <v>4760736</v>
      </c>
      <c r="G16" s="81">
        <v>7141104</v>
      </c>
      <c r="H16" s="84">
        <v>2508</v>
      </c>
      <c r="I16" s="81">
        <v>3762</v>
      </c>
      <c r="J16" s="84">
        <v>504000</v>
      </c>
      <c r="K16" s="81">
        <v>756000</v>
      </c>
      <c r="L16" s="108" t="s">
        <v>165</v>
      </c>
    </row>
    <row r="17" spans="1:12">
      <c r="A17" s="35" t="s">
        <v>166</v>
      </c>
      <c r="B17" s="79"/>
      <c r="C17" s="109"/>
      <c r="D17" s="110"/>
      <c r="E17" s="81">
        <f t="shared" si="0"/>
        <v>0</v>
      </c>
      <c r="F17" s="84"/>
      <c r="G17" s="81">
        <v>0</v>
      </c>
      <c r="H17" s="84"/>
      <c r="I17" s="81">
        <v>0</v>
      </c>
      <c r="J17" s="84"/>
      <c r="K17" s="81">
        <v>0</v>
      </c>
      <c r="L17" s="108"/>
    </row>
    <row r="18" spans="1:12">
      <c r="A18" s="35" t="s">
        <v>167</v>
      </c>
      <c r="B18" s="79"/>
      <c r="C18" s="109">
        <v>5</v>
      </c>
      <c r="D18" s="110" t="s">
        <v>168</v>
      </c>
      <c r="E18" s="81">
        <f t="shared" si="0"/>
        <v>4583220</v>
      </c>
      <c r="F18" s="84">
        <v>718136</v>
      </c>
      <c r="G18" s="81">
        <v>3590680</v>
      </c>
      <c r="H18" s="84">
        <v>2508</v>
      </c>
      <c r="I18" s="81">
        <v>12540</v>
      </c>
      <c r="J18" s="84">
        <v>196000</v>
      </c>
      <c r="K18" s="81">
        <v>980000</v>
      </c>
      <c r="L18" s="108" t="s">
        <v>169</v>
      </c>
    </row>
    <row r="19" spans="1:12">
      <c r="A19" s="35" t="s">
        <v>170</v>
      </c>
      <c r="B19" s="79"/>
      <c r="C19" s="109">
        <v>5</v>
      </c>
      <c r="D19" s="110" t="s">
        <v>171</v>
      </c>
      <c r="E19" s="81">
        <f t="shared" si="0"/>
        <v>3982440</v>
      </c>
      <c r="F19" s="84">
        <v>595092</v>
      </c>
      <c r="G19" s="81">
        <v>2975460</v>
      </c>
      <c r="H19" s="84">
        <v>68926</v>
      </c>
      <c r="I19" s="81">
        <v>344630</v>
      </c>
      <c r="J19" s="84">
        <v>132470</v>
      </c>
      <c r="K19" s="81">
        <v>662350</v>
      </c>
      <c r="L19" s="108" t="s">
        <v>172</v>
      </c>
    </row>
    <row r="20" spans="1:12">
      <c r="A20" s="35" t="s">
        <v>173</v>
      </c>
      <c r="B20" s="79"/>
      <c r="C20" s="109">
        <v>5</v>
      </c>
      <c r="D20" s="110" t="s">
        <v>171</v>
      </c>
      <c r="E20" s="81">
        <f t="shared" si="0"/>
        <v>9377335</v>
      </c>
      <c r="F20" s="84">
        <v>1436272</v>
      </c>
      <c r="G20" s="81">
        <v>7181360</v>
      </c>
      <c r="H20" s="84">
        <v>68926</v>
      </c>
      <c r="I20" s="81">
        <v>344630</v>
      </c>
      <c r="J20" s="84">
        <v>370269</v>
      </c>
      <c r="K20" s="81">
        <v>1851345</v>
      </c>
      <c r="L20" s="108" t="s">
        <v>174</v>
      </c>
    </row>
    <row r="21" spans="1:12">
      <c r="A21" s="35" t="s">
        <v>175</v>
      </c>
      <c r="B21" s="79"/>
      <c r="C21" s="109">
        <v>1</v>
      </c>
      <c r="D21" s="110" t="s">
        <v>62</v>
      </c>
      <c r="E21" s="81">
        <f t="shared" si="0"/>
        <v>11565612</v>
      </c>
      <c r="F21" s="84">
        <v>10053904</v>
      </c>
      <c r="G21" s="81">
        <v>10053904</v>
      </c>
      <c r="H21" s="84">
        <v>2508</v>
      </c>
      <c r="I21" s="81">
        <v>2508</v>
      </c>
      <c r="J21" s="84">
        <v>1509200</v>
      </c>
      <c r="K21" s="81">
        <v>1509200</v>
      </c>
      <c r="L21" s="108" t="s">
        <v>176</v>
      </c>
    </row>
    <row r="22" spans="1:12" ht="16.2" thickBot="1">
      <c r="A22" s="153" t="s">
        <v>117</v>
      </c>
      <c r="B22" s="99"/>
      <c r="C22" s="155">
        <v>1</v>
      </c>
      <c r="D22" s="156" t="s">
        <v>62</v>
      </c>
      <c r="E22" s="157">
        <f t="shared" si="0"/>
        <v>10685370</v>
      </c>
      <c r="F22" s="122">
        <v>9185370</v>
      </c>
      <c r="G22" s="157">
        <v>9185370</v>
      </c>
      <c r="H22" s="122">
        <v>0</v>
      </c>
      <c r="I22" s="157">
        <v>0</v>
      </c>
      <c r="J22" s="122">
        <v>1500000</v>
      </c>
      <c r="K22" s="157">
        <v>1500000</v>
      </c>
      <c r="L22" s="158" t="s">
        <v>177</v>
      </c>
    </row>
    <row r="23" spans="1:12" ht="16.2" thickBot="1">
      <c r="A23" s="49" t="s">
        <v>137</v>
      </c>
      <c r="B23" s="168"/>
      <c r="C23" s="169"/>
      <c r="D23" s="169"/>
      <c r="E23" s="170">
        <f>SUM(E6:E22)</f>
        <v>88067516</v>
      </c>
      <c r="F23" s="170"/>
      <c r="G23" s="170">
        <f>SUM(G6:G22)</f>
        <v>73177113</v>
      </c>
      <c r="H23" s="171"/>
      <c r="I23" s="170">
        <f>SUM(I6:I22)</f>
        <v>1186268</v>
      </c>
      <c r="J23" s="171"/>
      <c r="K23" s="170">
        <f>SUM(K6:K22)</f>
        <v>13704135</v>
      </c>
      <c r="L23" s="172"/>
    </row>
    <row r="24" spans="1:12">
      <c r="A24" s="38" t="s">
        <v>138</v>
      </c>
      <c r="B24" s="76"/>
      <c r="C24" s="116"/>
      <c r="D24" s="116"/>
      <c r="E24" s="117">
        <f>TRUNC(G23*L24)</f>
        <v>38052098</v>
      </c>
      <c r="F24" s="117"/>
      <c r="G24" s="117"/>
      <c r="H24" s="118"/>
      <c r="I24" s="118"/>
      <c r="J24" s="118"/>
      <c r="K24" s="118"/>
      <c r="L24" s="119">
        <v>0.52</v>
      </c>
    </row>
    <row r="25" spans="1:12" ht="16.2" thickBot="1">
      <c r="A25" s="41" t="s">
        <v>139</v>
      </c>
      <c r="B25" s="99"/>
      <c r="C25" s="120"/>
      <c r="D25" s="120"/>
      <c r="E25" s="121">
        <f>TRUNC((SUM(G23,E24)*L25))</f>
        <v>22245842</v>
      </c>
      <c r="F25" s="121"/>
      <c r="G25" s="121"/>
      <c r="H25" s="122"/>
      <c r="I25" s="122"/>
      <c r="J25" s="122"/>
      <c r="K25" s="122"/>
      <c r="L25" s="123">
        <v>0.2</v>
      </c>
    </row>
    <row r="26" spans="1:12">
      <c r="A26" s="44" t="s">
        <v>140</v>
      </c>
      <c r="B26" s="76"/>
      <c r="C26" s="116"/>
      <c r="D26" s="116"/>
      <c r="E26" s="117">
        <f>ROUNDDOWN(SUM(E23:E25),-6)</f>
        <v>148000000</v>
      </c>
      <c r="F26" s="117"/>
      <c r="G26" s="117"/>
      <c r="H26" s="118"/>
      <c r="I26" s="118"/>
      <c r="J26" s="118"/>
      <c r="K26" s="118"/>
      <c r="L26" s="124"/>
    </row>
    <row r="27" spans="1:12" ht="16.2" thickBot="1">
      <c r="A27" s="46" t="s">
        <v>141</v>
      </c>
      <c r="B27" s="99"/>
      <c r="C27" s="120"/>
      <c r="D27" s="120"/>
      <c r="E27" s="125">
        <f>TRUNC((E26*L27)/10)*10</f>
        <v>14800000</v>
      </c>
      <c r="F27" s="121"/>
      <c r="G27" s="121"/>
      <c r="H27" s="122"/>
      <c r="I27" s="122"/>
      <c r="J27" s="122"/>
      <c r="K27" s="122"/>
      <c r="L27" s="126">
        <v>0.1</v>
      </c>
    </row>
    <row r="28" spans="1:12" ht="16.2" thickBot="1">
      <c r="A28" s="92" t="s">
        <v>142</v>
      </c>
      <c r="B28" s="93"/>
      <c r="C28" s="114"/>
      <c r="D28" s="114"/>
      <c r="E28" s="95">
        <f>SUM(E26:E27)</f>
        <v>162800000</v>
      </c>
      <c r="F28" s="95"/>
      <c r="G28" s="95"/>
      <c r="H28" s="96"/>
      <c r="I28" s="96"/>
      <c r="J28" s="96"/>
      <c r="K28" s="96"/>
      <c r="L28" s="115"/>
    </row>
    <row r="29" spans="1:12" ht="16.2" thickBo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</row>
    <row r="30" spans="1:12">
      <c r="A30" s="57" t="s">
        <v>31</v>
      </c>
      <c r="B30" s="58"/>
      <c r="C30" s="58"/>
      <c r="D30" s="58"/>
      <c r="E30" s="58"/>
      <c r="F30" s="58"/>
      <c r="G30" s="59"/>
      <c r="H30" s="60"/>
      <c r="I30" s="3"/>
      <c r="J30" s="3"/>
      <c r="K30" s="3"/>
      <c r="L30" s="4"/>
    </row>
    <row r="31" spans="1:12">
      <c r="A31" s="61" t="s">
        <v>32</v>
      </c>
      <c r="B31" s="62"/>
      <c r="C31" s="62"/>
      <c r="D31" s="62"/>
      <c r="E31" s="62"/>
      <c r="F31" s="62"/>
      <c r="G31" s="63"/>
      <c r="H31" s="64"/>
      <c r="I31" s="3"/>
      <c r="J31" s="3"/>
      <c r="K31" s="3"/>
      <c r="L31" s="4"/>
    </row>
    <row r="32" spans="1:12">
      <c r="A32" s="61" t="s">
        <v>144</v>
      </c>
      <c r="B32" s="62"/>
      <c r="C32" s="62"/>
      <c r="D32" s="62"/>
      <c r="E32" s="62"/>
      <c r="F32" s="62"/>
      <c r="G32" s="63"/>
      <c r="H32" s="64"/>
      <c r="I32" s="3"/>
      <c r="J32" s="3"/>
      <c r="K32" s="3"/>
      <c r="L32" s="4"/>
    </row>
    <row r="33" spans="1:12">
      <c r="A33" s="61" t="s">
        <v>145</v>
      </c>
      <c r="B33" s="62"/>
      <c r="C33" s="62"/>
      <c r="D33" s="62"/>
      <c r="E33" s="62"/>
      <c r="F33" s="62"/>
      <c r="G33" s="63"/>
      <c r="H33" s="64"/>
      <c r="I33" s="3"/>
      <c r="J33" s="3"/>
      <c r="K33" s="3"/>
      <c r="L33" s="4"/>
    </row>
    <row r="34" spans="1:12">
      <c r="A34" s="61" t="s">
        <v>35</v>
      </c>
      <c r="B34" s="62"/>
      <c r="C34" s="62"/>
      <c r="D34" s="62"/>
      <c r="E34" s="62"/>
      <c r="F34" s="62"/>
      <c r="G34" s="63"/>
      <c r="H34" s="64"/>
      <c r="I34" s="3"/>
      <c r="J34" s="3"/>
      <c r="K34" s="3"/>
      <c r="L34" s="4"/>
    </row>
    <row r="35" spans="1:12" ht="16.2" thickBot="1">
      <c r="A35" s="65" t="s">
        <v>36</v>
      </c>
      <c r="B35" s="66"/>
      <c r="C35" s="66"/>
      <c r="D35" s="66"/>
      <c r="E35" s="66"/>
      <c r="F35" s="66"/>
      <c r="G35" s="67"/>
      <c r="H35" s="68"/>
      <c r="I35" s="3"/>
      <c r="J35" s="3"/>
      <c r="K35" s="3"/>
      <c r="L35" s="4"/>
    </row>
  </sheetData>
  <mergeCells count="10">
    <mergeCell ref="A1:L1"/>
    <mergeCell ref="A3:A4"/>
    <mergeCell ref="B3:B4"/>
    <mergeCell ref="C3:C4"/>
    <mergeCell ref="D3:D4"/>
    <mergeCell ref="E3:E4"/>
    <mergeCell ref="F3:G3"/>
    <mergeCell ref="H3:I3"/>
    <mergeCell ref="J3:K3"/>
    <mergeCell ref="L3:L4"/>
  </mergeCells>
  <phoneticPr fontId="3" type="noConversion"/>
  <pageMargins left="0.70866141732283472" right="0.26" top="0.65" bottom="0.39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topLeftCell="A6" zoomScaleNormal="100" zoomScaleSheetLayoutView="100" workbookViewId="0">
      <selection activeCell="M14" sqref="M14"/>
    </sheetView>
  </sheetViews>
  <sheetFormatPr defaultRowHeight="15.6"/>
  <cols>
    <col min="1" max="1" width="39" customWidth="1"/>
    <col min="2" max="2" width="4.09765625" customWidth="1"/>
    <col min="3" max="3" width="4.3984375" customWidth="1"/>
    <col min="4" max="4" width="4.796875" customWidth="1"/>
    <col min="5" max="5" width="15.19921875" customWidth="1"/>
    <col min="6" max="8" width="15.59765625" customWidth="1"/>
    <col min="9" max="9" width="11.09765625" customWidth="1"/>
  </cols>
  <sheetData>
    <row r="1" spans="1:10" ht="16.2" thickBot="1">
      <c r="A1" s="173"/>
      <c r="B1" s="173"/>
      <c r="C1" s="174"/>
      <c r="D1" s="174"/>
      <c r="E1" s="173"/>
      <c r="F1" s="173"/>
      <c r="G1" s="173"/>
      <c r="H1" s="173"/>
      <c r="I1" s="173"/>
    </row>
    <row r="2" spans="1:10">
      <c r="A2" s="175"/>
      <c r="B2" s="176"/>
      <c r="C2" s="177"/>
      <c r="D2" s="177"/>
      <c r="E2" s="176"/>
      <c r="F2" s="176"/>
      <c r="G2" s="176"/>
      <c r="H2" s="176"/>
      <c r="I2" s="178"/>
    </row>
    <row r="3" spans="1:10" ht="17.399999999999999">
      <c r="A3" s="179" t="s">
        <v>203</v>
      </c>
      <c r="B3" s="182"/>
      <c r="C3" s="183"/>
      <c r="D3" s="183"/>
      <c r="E3" s="182"/>
      <c r="F3" s="182"/>
      <c r="G3" s="182"/>
      <c r="H3" s="182"/>
      <c r="I3" s="184"/>
      <c r="J3" s="185"/>
    </row>
    <row r="4" spans="1:10" ht="16.2" thickBot="1">
      <c r="A4" s="181"/>
      <c r="B4" s="182"/>
      <c r="C4" s="183"/>
      <c r="D4" s="183"/>
      <c r="E4" s="182"/>
      <c r="F4" s="182"/>
      <c r="G4" s="182"/>
      <c r="H4" s="182"/>
      <c r="I4" s="186" t="s">
        <v>179</v>
      </c>
      <c r="J4" s="185"/>
    </row>
    <row r="5" spans="1:10" ht="27.6" customHeight="1" thickBot="1">
      <c r="A5" s="187" t="s">
        <v>180</v>
      </c>
      <c r="B5" s="188" t="s">
        <v>37</v>
      </c>
      <c r="C5" s="189" t="s">
        <v>38</v>
      </c>
      <c r="D5" s="189" t="s">
        <v>0</v>
      </c>
      <c r="E5" s="189" t="s">
        <v>181</v>
      </c>
      <c r="F5" s="189" t="s">
        <v>182</v>
      </c>
      <c r="G5" s="189" t="s">
        <v>183</v>
      </c>
      <c r="H5" s="189" t="s">
        <v>184</v>
      </c>
      <c r="I5" s="190" t="s">
        <v>185</v>
      </c>
      <c r="J5" s="185"/>
    </row>
    <row r="6" spans="1:10" ht="27.6" customHeight="1">
      <c r="A6" s="191" t="s">
        <v>186</v>
      </c>
      <c r="B6" s="192"/>
      <c r="C6" s="193">
        <v>1</v>
      </c>
      <c r="D6" s="193" t="s">
        <v>187</v>
      </c>
      <c r="E6" s="194">
        <f>SUM(F6:H6)</f>
        <v>2043647</v>
      </c>
      <c r="F6" s="194">
        <f>INT([5]일위대가!F6*'[5]정기온천자원조사(양수시험)'!C6)</f>
        <v>1583380</v>
      </c>
      <c r="G6" s="194">
        <f>INT([5]일위대가!H6*'[5]정기온천자원조사(양수시험)'!C6)</f>
        <v>166267</v>
      </c>
      <c r="H6" s="194">
        <f>INT([5]일위대가!J6*'[5]정기온천자원조사(양수시험)'!C6)</f>
        <v>294000</v>
      </c>
      <c r="I6" s="195" t="s">
        <v>188</v>
      </c>
      <c r="J6" s="185"/>
    </row>
    <row r="7" spans="1:10" ht="27.6" customHeight="1">
      <c r="A7" s="196" t="s">
        <v>189</v>
      </c>
      <c r="B7" s="197"/>
      <c r="C7" s="198">
        <v>1</v>
      </c>
      <c r="D7" s="198" t="s">
        <v>190</v>
      </c>
      <c r="E7" s="199">
        <f>SUM(F7:H7)</f>
        <v>1975676</v>
      </c>
      <c r="F7" s="200">
        <f>INT([5]일위대가!F31*'[5]정기온천자원조사(양수시험)'!C7)</f>
        <v>1669916</v>
      </c>
      <c r="G7" s="200">
        <f>INT([5]일위대가!H31*'[5]정기온천자원조사(양수시험)'!C7)</f>
        <v>0</v>
      </c>
      <c r="H7" s="201">
        <f>INT([5]일위대가!J31*'[5]정기온천자원조사(양수시험)'!C7)</f>
        <v>305760</v>
      </c>
      <c r="I7" s="202" t="s">
        <v>191</v>
      </c>
      <c r="J7" s="185"/>
    </row>
    <row r="8" spans="1:10" ht="27.6" customHeight="1">
      <c r="A8" s="196" t="s">
        <v>192</v>
      </c>
      <c r="B8" s="197"/>
      <c r="C8" s="198">
        <v>1</v>
      </c>
      <c r="D8" s="198" t="s">
        <v>190</v>
      </c>
      <c r="E8" s="199">
        <f>SUM(F8:H8)</f>
        <v>495342</v>
      </c>
      <c r="F8" s="200">
        <f>INT([5]일위대가!F56*'[5]정기온천자원조사(양수시험)'!C8)</f>
        <v>271843</v>
      </c>
      <c r="G8" s="200">
        <f>INT([5]일위대가!H56*'[5]정기온천자원조사(양수시험)'!C8)</f>
        <v>9166</v>
      </c>
      <c r="H8" s="200">
        <f>INT([5]일위대가!J56*'[5]정기온천자원조사(양수시험)'!C8)</f>
        <v>214333</v>
      </c>
      <c r="I8" s="202" t="s">
        <v>193</v>
      </c>
      <c r="J8" s="185"/>
    </row>
    <row r="9" spans="1:10" ht="27.6" customHeight="1">
      <c r="A9" s="196" t="s">
        <v>194</v>
      </c>
      <c r="B9" s="197"/>
      <c r="C9" s="198">
        <v>1</v>
      </c>
      <c r="D9" s="198" t="s">
        <v>195</v>
      </c>
      <c r="E9" s="199">
        <f>SUM(F9:H9)</f>
        <v>796381</v>
      </c>
      <c r="F9" s="200">
        <f>INT([5]일위대가!F82*'[5]정기온천자원조사(양수시험)'!C9)</f>
        <v>696381</v>
      </c>
      <c r="G9" s="200">
        <f>INT([5]일위대가!H82*'[5]정기온천자원조사(양수시험)'!C9)</f>
        <v>0</v>
      </c>
      <c r="H9" s="200">
        <f>INT([5]일위대가!J82*'[5]정기온천자원조사(양수시험)'!C9)</f>
        <v>100000</v>
      </c>
      <c r="I9" s="202" t="s">
        <v>196</v>
      </c>
      <c r="J9" s="185"/>
    </row>
    <row r="10" spans="1:10" ht="27.6" customHeight="1" thickBot="1">
      <c r="A10" s="37" t="s">
        <v>27</v>
      </c>
      <c r="B10" s="203"/>
      <c r="C10" s="204"/>
      <c r="D10" s="204"/>
      <c r="E10" s="205">
        <f>SUM(E6:E9)</f>
        <v>5311046</v>
      </c>
      <c r="F10" s="205">
        <f>SUM(F6:F9)</f>
        <v>4221520</v>
      </c>
      <c r="G10" s="205">
        <f>SUM(G6:G9)</f>
        <v>175433</v>
      </c>
      <c r="H10" s="205">
        <f>SUM(H6:H9)</f>
        <v>914093</v>
      </c>
      <c r="I10" s="206"/>
      <c r="J10" s="185"/>
    </row>
    <row r="11" spans="1:10" ht="27.6" customHeight="1">
      <c r="A11" s="38" t="s">
        <v>197</v>
      </c>
      <c r="B11" s="207"/>
      <c r="C11" s="208"/>
      <c r="D11" s="209" t="s">
        <v>198</v>
      </c>
      <c r="E11" s="210">
        <f>INT(F10*I11)</f>
        <v>4052659</v>
      </c>
      <c r="F11" s="211"/>
      <c r="G11" s="211"/>
      <c r="H11" s="211"/>
      <c r="I11" s="212">
        <v>0.96</v>
      </c>
      <c r="J11" s="185"/>
    </row>
    <row r="12" spans="1:10" ht="27.6" customHeight="1" thickBot="1">
      <c r="A12" s="41" t="s">
        <v>66</v>
      </c>
      <c r="B12" s="213"/>
      <c r="C12" s="214"/>
      <c r="D12" s="215" t="s">
        <v>198</v>
      </c>
      <c r="E12" s="216">
        <f>INT((F10+E11)*I12)</f>
        <v>1654835</v>
      </c>
      <c r="F12" s="205"/>
      <c r="G12" s="205"/>
      <c r="H12" s="217"/>
      <c r="I12" s="218">
        <v>0.2</v>
      </c>
      <c r="J12" s="185"/>
    </row>
    <row r="13" spans="1:10" ht="27.6" customHeight="1">
      <c r="A13" s="44" t="s">
        <v>67</v>
      </c>
      <c r="B13" s="219"/>
      <c r="C13" s="220"/>
      <c r="D13" s="220"/>
      <c r="E13" s="221">
        <f>ROUNDDOWN(SUM(E10:E12),-5)</f>
        <v>11000000</v>
      </c>
      <c r="F13" s="221"/>
      <c r="G13" s="221"/>
      <c r="H13" s="221"/>
      <c r="I13" s="195"/>
      <c r="J13" s="185"/>
    </row>
    <row r="14" spans="1:10" ht="27.6" customHeight="1" thickBot="1">
      <c r="A14" s="46" t="s">
        <v>69</v>
      </c>
      <c r="B14" s="213"/>
      <c r="C14" s="204"/>
      <c r="D14" s="204"/>
      <c r="E14" s="205">
        <f>INT((E13*I14))</f>
        <v>1100000</v>
      </c>
      <c r="F14" s="205"/>
      <c r="G14" s="205"/>
      <c r="H14" s="205"/>
      <c r="I14" s="222">
        <v>0.1</v>
      </c>
      <c r="J14" s="185"/>
    </row>
    <row r="15" spans="1:10" ht="27.6" customHeight="1" thickBot="1">
      <c r="A15" s="92" t="s">
        <v>199</v>
      </c>
      <c r="B15" s="223"/>
      <c r="C15" s="224"/>
      <c r="D15" s="224"/>
      <c r="E15" s="225">
        <f>SUM(E13,E14)</f>
        <v>12100000</v>
      </c>
      <c r="F15" s="226"/>
      <c r="G15" s="226"/>
      <c r="H15" s="227"/>
      <c r="I15" s="228"/>
      <c r="J15" s="185"/>
    </row>
    <row r="16" spans="1:10" ht="22.8" customHeight="1">
      <c r="A16" s="229" t="s">
        <v>200</v>
      </c>
      <c r="B16" s="174"/>
      <c r="C16" s="174"/>
      <c r="D16" s="174"/>
      <c r="E16" s="174"/>
      <c r="F16" s="174"/>
      <c r="G16" s="174"/>
      <c r="H16" s="174"/>
      <c r="I16" s="174"/>
      <c r="J16" s="185"/>
    </row>
    <row r="17" spans="1:10">
      <c r="A17" s="229" t="s">
        <v>201</v>
      </c>
      <c r="B17" s="174"/>
      <c r="C17" s="174"/>
      <c r="D17" s="174"/>
      <c r="E17" s="174"/>
      <c r="F17" s="174"/>
      <c r="G17" s="174"/>
      <c r="H17" s="174"/>
      <c r="I17" s="174"/>
      <c r="J17" s="185"/>
    </row>
    <row r="18" spans="1:10" ht="16.2" thickBot="1">
      <c r="A18" s="173"/>
      <c r="B18" s="173"/>
      <c r="C18" s="174"/>
      <c r="D18" s="174"/>
      <c r="E18" s="173"/>
      <c r="F18" s="173"/>
      <c r="G18" s="173"/>
      <c r="H18" s="173"/>
      <c r="I18" s="173"/>
      <c r="J18" s="185"/>
    </row>
    <row r="19" spans="1:10">
      <c r="A19" s="57" t="s">
        <v>31</v>
      </c>
      <c r="B19" s="58"/>
      <c r="C19" s="58"/>
      <c r="D19" s="58"/>
      <c r="E19" s="58"/>
      <c r="F19" s="58"/>
      <c r="G19" s="59"/>
      <c r="H19" s="60"/>
      <c r="I19" s="173"/>
      <c r="J19" s="185"/>
    </row>
    <row r="20" spans="1:10">
      <c r="A20" s="61" t="s">
        <v>32</v>
      </c>
      <c r="B20" s="62"/>
      <c r="C20" s="62"/>
      <c r="D20" s="62"/>
      <c r="E20" s="62"/>
      <c r="F20" s="62"/>
      <c r="G20" s="63"/>
      <c r="H20" s="64"/>
      <c r="I20" s="180"/>
      <c r="J20" s="185"/>
    </row>
    <row r="21" spans="1:10">
      <c r="A21" s="61" t="s">
        <v>33</v>
      </c>
      <c r="B21" s="62"/>
      <c r="C21" s="62"/>
      <c r="D21" s="62"/>
      <c r="E21" s="62"/>
      <c r="F21" s="62"/>
      <c r="G21" s="63"/>
      <c r="H21" s="64"/>
      <c r="I21" s="180"/>
      <c r="J21" s="185"/>
    </row>
    <row r="22" spans="1:10">
      <c r="A22" s="61" t="s">
        <v>202</v>
      </c>
      <c r="B22" s="62"/>
      <c r="C22" s="62"/>
      <c r="D22" s="62"/>
      <c r="E22" s="62"/>
      <c r="F22" s="62"/>
      <c r="G22" s="63"/>
      <c r="H22" s="64"/>
      <c r="I22" s="180"/>
      <c r="J22" s="185"/>
    </row>
    <row r="23" spans="1:10">
      <c r="A23" s="61" t="s">
        <v>35</v>
      </c>
      <c r="B23" s="62"/>
      <c r="C23" s="62"/>
      <c r="D23" s="62"/>
      <c r="E23" s="62"/>
      <c r="F23" s="62"/>
      <c r="G23" s="63"/>
      <c r="H23" s="64"/>
      <c r="I23" s="180"/>
      <c r="J23" s="185"/>
    </row>
    <row r="24" spans="1:10" ht="16.2" thickBot="1">
      <c r="A24" s="65" t="s">
        <v>36</v>
      </c>
      <c r="B24" s="66"/>
      <c r="C24" s="66"/>
      <c r="D24" s="66"/>
      <c r="E24" s="66"/>
      <c r="F24" s="66"/>
      <c r="G24" s="67"/>
      <c r="H24" s="68"/>
      <c r="I24" s="180"/>
      <c r="J24" s="185"/>
    </row>
    <row r="25" spans="1:10">
      <c r="A25" s="173"/>
      <c r="B25" s="173"/>
      <c r="C25" s="174"/>
      <c r="D25" s="174"/>
      <c r="E25" s="173"/>
      <c r="F25" s="173"/>
      <c r="G25" s="173"/>
      <c r="H25" s="173"/>
      <c r="I25" s="173"/>
    </row>
  </sheetData>
  <phoneticPr fontId="3" type="noConversion"/>
  <pageMargins left="0.70866141732283472" right="0.41" top="0.74803149606299213" bottom="0.4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BreakPreview" topLeftCell="A16" zoomScale="85" zoomScaleNormal="100" zoomScaleSheetLayoutView="85" workbookViewId="0">
      <selection activeCell="N41" sqref="N41"/>
    </sheetView>
  </sheetViews>
  <sheetFormatPr defaultRowHeight="15.6"/>
  <cols>
    <col min="1" max="1" width="41.69921875" customWidth="1"/>
    <col min="2" max="2" width="6.296875" customWidth="1"/>
    <col min="3" max="3" width="4.59765625" customWidth="1"/>
    <col min="4" max="4" width="4.796875" customWidth="1"/>
    <col min="5" max="5" width="14.8984375" customWidth="1"/>
    <col min="6" max="8" width="13.19921875" customWidth="1"/>
    <col min="9" max="9" width="13.5" customWidth="1"/>
  </cols>
  <sheetData>
    <row r="1" spans="1:9" ht="16.2" thickBot="1">
      <c r="A1" s="173"/>
      <c r="B1" s="173"/>
      <c r="C1" s="174"/>
      <c r="D1" s="174"/>
      <c r="E1" s="173"/>
      <c r="F1" s="173"/>
      <c r="G1" s="173"/>
      <c r="H1" s="173"/>
      <c r="I1" s="173"/>
    </row>
    <row r="2" spans="1:9">
      <c r="A2" s="175"/>
      <c r="B2" s="176"/>
      <c r="C2" s="177"/>
      <c r="D2" s="177"/>
      <c r="E2" s="176"/>
      <c r="F2" s="176"/>
      <c r="G2" s="176"/>
      <c r="H2" s="176"/>
      <c r="I2" s="178"/>
    </row>
    <row r="3" spans="1:9" ht="25.8" customHeight="1">
      <c r="A3" s="181" t="s">
        <v>207</v>
      </c>
      <c r="B3" s="182"/>
      <c r="C3" s="183"/>
      <c r="D3" s="183"/>
      <c r="E3" s="182"/>
      <c r="F3" s="182"/>
      <c r="G3" s="182"/>
      <c r="H3" s="182"/>
      <c r="I3" s="184"/>
    </row>
    <row r="4" spans="1:9" ht="25.8" customHeight="1" thickBot="1">
      <c r="A4" s="181"/>
      <c r="B4" s="182"/>
      <c r="C4" s="183"/>
      <c r="D4" s="183"/>
      <c r="E4" s="182"/>
      <c r="F4" s="182"/>
      <c r="G4" s="182"/>
      <c r="H4" s="182"/>
      <c r="I4" s="186" t="s">
        <v>208</v>
      </c>
    </row>
    <row r="5" spans="1:9" ht="25.8" customHeight="1" thickBot="1">
      <c r="A5" s="187" t="s">
        <v>180</v>
      </c>
      <c r="B5" s="188" t="s">
        <v>37</v>
      </c>
      <c r="C5" s="189" t="s">
        <v>38</v>
      </c>
      <c r="D5" s="189" t="s">
        <v>0</v>
      </c>
      <c r="E5" s="189" t="s">
        <v>181</v>
      </c>
      <c r="F5" s="189" t="s">
        <v>209</v>
      </c>
      <c r="G5" s="189" t="s">
        <v>210</v>
      </c>
      <c r="H5" s="189" t="s">
        <v>211</v>
      </c>
      <c r="I5" s="190" t="s">
        <v>185</v>
      </c>
    </row>
    <row r="6" spans="1:9" ht="25.8" customHeight="1">
      <c r="A6" s="191" t="s">
        <v>212</v>
      </c>
      <c r="B6" s="192"/>
      <c r="C6" s="193">
        <v>1</v>
      </c>
      <c r="D6" s="193" t="s">
        <v>213</v>
      </c>
      <c r="E6" s="194">
        <f>SUM(F6:H6)</f>
        <v>1537400</v>
      </c>
      <c r="F6" s="194">
        <v>1175133</v>
      </c>
      <c r="G6" s="194">
        <v>166267</v>
      </c>
      <c r="H6" s="194">
        <v>196000</v>
      </c>
      <c r="I6" s="195" t="s">
        <v>214</v>
      </c>
    </row>
    <row r="7" spans="1:9" ht="25.8" customHeight="1">
      <c r="A7" s="196" t="s">
        <v>215</v>
      </c>
      <c r="B7" s="197"/>
      <c r="C7" s="198">
        <v>1</v>
      </c>
      <c r="D7" s="198" t="s">
        <v>216</v>
      </c>
      <c r="E7" s="199">
        <f>SUM(F7:H7)</f>
        <v>1428501</v>
      </c>
      <c r="F7" s="200">
        <v>1220741</v>
      </c>
      <c r="G7" s="200">
        <v>0</v>
      </c>
      <c r="H7" s="201">
        <v>207760</v>
      </c>
      <c r="I7" s="202" t="s">
        <v>191</v>
      </c>
    </row>
    <row r="8" spans="1:9" ht="25.8" customHeight="1">
      <c r="A8" s="196" t="s">
        <v>217</v>
      </c>
      <c r="B8" s="197"/>
      <c r="C8" s="198">
        <v>1</v>
      </c>
      <c r="D8" s="198" t="s">
        <v>216</v>
      </c>
      <c r="E8" s="199">
        <f>SUM(F8:H8)</f>
        <v>495342</v>
      </c>
      <c r="F8" s="200">
        <v>271843</v>
      </c>
      <c r="G8" s="200">
        <v>9166</v>
      </c>
      <c r="H8" s="200">
        <v>214333</v>
      </c>
      <c r="I8" s="202" t="s">
        <v>218</v>
      </c>
    </row>
    <row r="9" spans="1:9" ht="25.8" customHeight="1">
      <c r="A9" s="196" t="s">
        <v>194</v>
      </c>
      <c r="B9" s="197"/>
      <c r="C9" s="198">
        <v>1</v>
      </c>
      <c r="D9" s="198" t="s">
        <v>195</v>
      </c>
      <c r="E9" s="199">
        <f>SUM(F9:H9)</f>
        <v>796381</v>
      </c>
      <c r="F9" s="200">
        <v>696381</v>
      </c>
      <c r="G9" s="200">
        <v>0</v>
      </c>
      <c r="H9" s="200">
        <v>100000</v>
      </c>
      <c r="I9" s="202" t="s">
        <v>219</v>
      </c>
    </row>
    <row r="10" spans="1:9" ht="25.8" customHeight="1" thickBot="1">
      <c r="A10" s="37" t="s">
        <v>220</v>
      </c>
      <c r="B10" s="203"/>
      <c r="C10" s="204"/>
      <c r="D10" s="204"/>
      <c r="E10" s="205">
        <f>SUM(E6:E9)</f>
        <v>4257624</v>
      </c>
      <c r="F10" s="205">
        <f>SUM(F6:F9)</f>
        <v>3364098</v>
      </c>
      <c r="G10" s="205">
        <f>SUM(G6:G9)</f>
        <v>175433</v>
      </c>
      <c r="H10" s="205">
        <f>SUM(H6:H9)</f>
        <v>718093</v>
      </c>
      <c r="I10" s="206"/>
    </row>
    <row r="11" spans="1:9" ht="25.8" customHeight="1">
      <c r="A11" s="38" t="s">
        <v>8</v>
      </c>
      <c r="B11" s="207"/>
      <c r="C11" s="208"/>
      <c r="D11" s="209" t="s">
        <v>198</v>
      </c>
      <c r="E11" s="210">
        <f>INT(F10*I11)</f>
        <v>3229534</v>
      </c>
      <c r="F11" s="211"/>
      <c r="G11" s="211"/>
      <c r="H11" s="211"/>
      <c r="I11" s="212">
        <v>0.96</v>
      </c>
    </row>
    <row r="12" spans="1:9" ht="25.8" customHeight="1" thickBot="1">
      <c r="A12" s="41" t="s">
        <v>221</v>
      </c>
      <c r="B12" s="213"/>
      <c r="C12" s="214"/>
      <c r="D12" s="215" t="s">
        <v>198</v>
      </c>
      <c r="E12" s="216">
        <f>INT((F10+E11)*I12)</f>
        <v>1318726</v>
      </c>
      <c r="F12" s="205"/>
      <c r="G12" s="205"/>
      <c r="H12" s="217"/>
      <c r="I12" s="218">
        <v>0.2</v>
      </c>
    </row>
    <row r="13" spans="1:9" ht="25.8" customHeight="1">
      <c r="A13" s="44" t="s">
        <v>10</v>
      </c>
      <c r="B13" s="219"/>
      <c r="C13" s="220"/>
      <c r="D13" s="220"/>
      <c r="E13" s="221">
        <f>ROUNDDOWN(SUM(E10:E12),-5)</f>
        <v>8800000</v>
      </c>
      <c r="F13" s="221"/>
      <c r="G13" s="221"/>
      <c r="H13" s="221"/>
      <c r="I13" s="195"/>
    </row>
    <row r="14" spans="1:9" ht="25.8" customHeight="1" thickBot="1">
      <c r="A14" s="46" t="s">
        <v>222</v>
      </c>
      <c r="B14" s="213"/>
      <c r="C14" s="204"/>
      <c r="D14" s="204"/>
      <c r="E14" s="205">
        <f>INT((E13*I14))</f>
        <v>880000</v>
      </c>
      <c r="F14" s="205"/>
      <c r="G14" s="205"/>
      <c r="H14" s="205"/>
      <c r="I14" s="222">
        <v>0.1</v>
      </c>
    </row>
    <row r="15" spans="1:9" ht="25.8" customHeight="1" thickBot="1">
      <c r="A15" s="92" t="s">
        <v>223</v>
      </c>
      <c r="B15" s="223"/>
      <c r="C15" s="224"/>
      <c r="D15" s="224"/>
      <c r="E15" s="225">
        <f>SUM(E13,E14)</f>
        <v>9680000</v>
      </c>
      <c r="F15" s="226"/>
      <c r="G15" s="226"/>
      <c r="H15" s="227"/>
      <c r="I15" s="228"/>
    </row>
    <row r="16" spans="1:9" ht="18.600000000000001" customHeight="1">
      <c r="A16" s="230" t="s">
        <v>200</v>
      </c>
      <c r="B16" s="230"/>
      <c r="C16" s="230"/>
      <c r="D16" s="230"/>
      <c r="E16" s="230"/>
      <c r="F16" s="230"/>
      <c r="G16" s="230"/>
      <c r="H16" s="230"/>
      <c r="I16" s="230"/>
    </row>
    <row r="17" spans="1:9" ht="18.600000000000001" customHeight="1">
      <c r="A17" s="230" t="s">
        <v>204</v>
      </c>
      <c r="B17" s="230"/>
      <c r="C17" s="230"/>
      <c r="D17" s="230"/>
      <c r="E17" s="230"/>
      <c r="F17" s="230"/>
      <c r="G17" s="230"/>
      <c r="H17" s="230"/>
      <c r="I17" s="230"/>
    </row>
    <row r="18" spans="1:9" ht="16.2" thickBot="1">
      <c r="A18" s="173"/>
      <c r="B18" s="173"/>
      <c r="C18" s="174"/>
      <c r="D18" s="174"/>
      <c r="E18" s="173"/>
      <c r="F18" s="173"/>
      <c r="G18" s="173"/>
      <c r="H18" s="173"/>
      <c r="I18" s="173"/>
    </row>
    <row r="19" spans="1:9">
      <c r="A19" s="57" t="s">
        <v>31</v>
      </c>
      <c r="B19" s="58"/>
      <c r="C19" s="58"/>
      <c r="D19" s="58"/>
      <c r="E19" s="58"/>
      <c r="F19" s="58"/>
      <c r="G19" s="59"/>
      <c r="H19" s="60"/>
      <c r="I19" s="173"/>
    </row>
    <row r="20" spans="1:9">
      <c r="A20" s="61" t="s">
        <v>32</v>
      </c>
      <c r="B20" s="62"/>
      <c r="C20" s="62"/>
      <c r="D20" s="62"/>
      <c r="E20" s="62"/>
      <c r="F20" s="62"/>
      <c r="G20" s="63"/>
      <c r="H20" s="64"/>
      <c r="I20" s="180"/>
    </row>
    <row r="21" spans="1:9">
      <c r="A21" s="61" t="s">
        <v>33</v>
      </c>
      <c r="B21" s="62"/>
      <c r="C21" s="62"/>
      <c r="D21" s="62"/>
      <c r="E21" s="62"/>
      <c r="F21" s="62"/>
      <c r="G21" s="63"/>
      <c r="H21" s="64"/>
      <c r="I21" s="180"/>
    </row>
    <row r="22" spans="1:9">
      <c r="A22" s="61" t="s">
        <v>205</v>
      </c>
      <c r="B22" s="62"/>
      <c r="C22" s="62"/>
      <c r="D22" s="62"/>
      <c r="E22" s="62"/>
      <c r="F22" s="62"/>
      <c r="G22" s="63"/>
      <c r="H22" s="64"/>
      <c r="I22" s="180"/>
    </row>
    <row r="23" spans="1:9">
      <c r="A23" s="61" t="s">
        <v>35</v>
      </c>
      <c r="B23" s="62"/>
      <c r="C23" s="62"/>
      <c r="D23" s="62"/>
      <c r="E23" s="62"/>
      <c r="F23" s="62"/>
      <c r="G23" s="63"/>
      <c r="H23" s="64"/>
      <c r="I23" s="180"/>
    </row>
    <row r="24" spans="1:9" ht="16.2" thickBot="1">
      <c r="A24" s="65" t="s">
        <v>36</v>
      </c>
      <c r="B24" s="66"/>
      <c r="C24" s="66"/>
      <c r="D24" s="66"/>
      <c r="E24" s="66"/>
      <c r="F24" s="66"/>
      <c r="G24" s="67"/>
      <c r="H24" s="68"/>
      <c r="I24" s="180"/>
    </row>
  </sheetData>
  <phoneticPr fontId="3" type="noConversion"/>
  <pageMargins left="0.70866141732283472" right="0.45" top="0.74803149606299213" bottom="0.5600000000000000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온천부존조사</vt:lpstr>
      <vt:lpstr>온천공검사</vt:lpstr>
      <vt:lpstr>온천공재검사</vt:lpstr>
      <vt:lpstr>온천공영향조사(관2↓)</vt:lpstr>
      <vt:lpstr>온천공영향조사(관3↑)</vt:lpstr>
      <vt:lpstr>온천자원평가조사</vt:lpstr>
      <vt:lpstr>정기온천자원조사(양수시험) </vt:lpstr>
      <vt:lpstr>정기온천자원조사(수량수위관측) </vt:lpstr>
      <vt:lpstr>온천부존조사!Print_Area</vt:lpstr>
    </vt:vector>
  </TitlesOfParts>
  <Company>농업기반공사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생활용수사업계획서</dc:title>
  <dc:creator>경상남도본부 환경지질팀</dc:creator>
  <cp:lastModifiedBy>gab huh</cp:lastModifiedBy>
  <cp:lastPrinted>2018-08-29T01:51:50Z</cp:lastPrinted>
  <dcterms:created xsi:type="dcterms:W3CDTF">1998-03-23T00:57:24Z</dcterms:created>
  <dcterms:modified xsi:type="dcterms:W3CDTF">2019-06-28T07:44:31Z</dcterms:modified>
</cp:coreProperties>
</file>